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231"/>
  <workbookPr defaultThemeVersion="166925"/>
  <mc:AlternateContent xmlns:mc="http://schemas.openxmlformats.org/markup-compatibility/2006">
    <mc:Choice Requires="x15">
      <x15ac:absPath xmlns:x15ac="http://schemas.microsoft.com/office/spreadsheetml/2010/11/ac" url="F:\"/>
    </mc:Choice>
  </mc:AlternateContent>
  <xr:revisionPtr revIDLastSave="0" documentId="8_{E473236E-B29B-41A1-90AC-65CC8291EAF6}" xr6:coauthVersionLast="40" xr6:coauthVersionMax="40" xr10:uidLastSave="{00000000-0000-0000-0000-000000000000}"/>
  <bookViews>
    <workbookView xWindow="-120" yWindow="-120" windowWidth="24240" windowHeight="13740" xr2:uid="{00000000-000D-0000-FFFF-FFFF00000000}"/>
  </bookViews>
  <sheets>
    <sheet name="Структура эффективного развития" sheetId="1" r:id="rId1"/>
    <sheet name="Планирование" sheetId="2" r:id="rId2"/>
    <sheet name="Дневник сессий" sheetId="3" r:id="rId3"/>
    <sheet name="Ежемесячные результаты" sheetId="4" r:id="rId4"/>
    <sheet name="Работа над ошибками" sheetId="5" r:id="rId5"/>
    <sheet name="Психологический дневник" sheetId="6" r:id="rId6"/>
    <sheet name="Банкролл-менеджмент" sheetId="7" r:id="rId7"/>
    <sheet name="Цели" sheetId="8" r:id="rId8"/>
    <sheet name="Изученные материалы" sheetId="9" r:id="rId9"/>
    <sheet name="Полезные ссылки" sheetId="10" r:id="rId10"/>
    <sheet name="Математическая шпаргалка" sheetId="11" r:id="rId11"/>
    <sheet name="Пот-оддсы и точка безубыточност" sheetId="12" r:id="rId12"/>
    <sheet name="Частота защиты против 3-бетов" sheetId="13" r:id="rId13"/>
  </sheets>
  <calcPr calcId="191029"/>
  <fileRecoveryPr repairLoad="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R6" i="3" l="1"/>
  <c r="R5" i="3"/>
  <c r="S27" i="13"/>
  <c r="T27" i="13" s="1"/>
  <c r="N27" i="13"/>
  <c r="O27" i="13" s="1"/>
  <c r="I27" i="13"/>
  <c r="J27" i="13" s="1"/>
  <c r="D27" i="13"/>
  <c r="E27" i="13" s="1"/>
  <c r="S26" i="13"/>
  <c r="T26" i="13" s="1"/>
  <c r="N26" i="13"/>
  <c r="O26" i="13" s="1"/>
  <c r="I26" i="13"/>
  <c r="J26" i="13" s="1"/>
  <c r="D26" i="13"/>
  <c r="E26" i="13" s="1"/>
  <c r="S25" i="13"/>
  <c r="T25" i="13" s="1"/>
  <c r="N25" i="13"/>
  <c r="O25" i="13" s="1"/>
  <c r="I25" i="13"/>
  <c r="J25" i="13" s="1"/>
  <c r="D25" i="13"/>
  <c r="E25" i="13" s="1"/>
  <c r="S24" i="13"/>
  <c r="T24" i="13" s="1"/>
  <c r="N24" i="13"/>
  <c r="O24" i="13" s="1"/>
  <c r="I24" i="13"/>
  <c r="J24" i="13" s="1"/>
  <c r="D24" i="13"/>
  <c r="E24" i="13" s="1"/>
  <c r="S23" i="13"/>
  <c r="T23" i="13" s="1"/>
  <c r="N23" i="13"/>
  <c r="O23" i="13" s="1"/>
  <c r="I23" i="13"/>
  <c r="J23" i="13" s="1"/>
  <c r="D23" i="13"/>
  <c r="E23" i="13" s="1"/>
  <c r="S22" i="13"/>
  <c r="T22" i="13" s="1"/>
  <c r="N22" i="13"/>
  <c r="O22" i="13" s="1"/>
  <c r="I22" i="13"/>
  <c r="J22" i="13" s="1"/>
  <c r="D22" i="13"/>
  <c r="E22" i="13" s="1"/>
  <c r="S21" i="13"/>
  <c r="T21" i="13" s="1"/>
  <c r="N21" i="13"/>
  <c r="O21" i="13" s="1"/>
  <c r="I21" i="13"/>
  <c r="J21" i="13" s="1"/>
  <c r="D21" i="13"/>
  <c r="E21" i="13" s="1"/>
  <c r="S20" i="13"/>
  <c r="T20" i="13" s="1"/>
  <c r="N20" i="13"/>
  <c r="O20" i="13" s="1"/>
  <c r="I20" i="13"/>
  <c r="J20" i="13" s="1"/>
  <c r="D20" i="13"/>
  <c r="E20" i="13" s="1"/>
  <c r="S19" i="13"/>
  <c r="T19" i="13" s="1"/>
  <c r="N19" i="13"/>
  <c r="O19" i="13" s="1"/>
  <c r="I19" i="13"/>
  <c r="J19" i="13" s="1"/>
  <c r="D19" i="13"/>
  <c r="E19" i="13" s="1"/>
  <c r="S18" i="13"/>
  <c r="T18" i="13" s="1"/>
  <c r="N18" i="13"/>
  <c r="O18" i="13" s="1"/>
  <c r="I18" i="13"/>
  <c r="J18" i="13" s="1"/>
  <c r="D18" i="13"/>
  <c r="E18" i="13" s="1"/>
  <c r="S17" i="13"/>
  <c r="T17" i="13" s="1"/>
  <c r="N17" i="13"/>
  <c r="O17" i="13" s="1"/>
  <c r="I17" i="13"/>
  <c r="J17" i="13" s="1"/>
  <c r="D17" i="13"/>
  <c r="E17" i="13" s="1"/>
  <c r="S16" i="13"/>
  <c r="T16" i="13" s="1"/>
  <c r="N16" i="13"/>
  <c r="O16" i="13" s="1"/>
  <c r="I16" i="13"/>
  <c r="J16" i="13" s="1"/>
  <c r="D16" i="13"/>
  <c r="E16" i="13" s="1"/>
  <c r="S15" i="13"/>
  <c r="T15" i="13" s="1"/>
  <c r="N15" i="13"/>
  <c r="O15" i="13" s="1"/>
  <c r="I15" i="13"/>
  <c r="J15" i="13" s="1"/>
  <c r="D15" i="13"/>
  <c r="E15" i="13" s="1"/>
  <c r="S14" i="13"/>
  <c r="T14" i="13" s="1"/>
  <c r="N14" i="13"/>
  <c r="O14" i="13" s="1"/>
  <c r="I14" i="13"/>
  <c r="J14" i="13" s="1"/>
  <c r="D14" i="13"/>
  <c r="E14" i="13" s="1"/>
  <c r="S13" i="13"/>
  <c r="T13" i="13" s="1"/>
  <c r="N13" i="13"/>
  <c r="O13" i="13" s="1"/>
  <c r="I13" i="13"/>
  <c r="J13" i="13" s="1"/>
  <c r="D13" i="13"/>
  <c r="E13" i="13" s="1"/>
  <c r="S12" i="13"/>
  <c r="T12" i="13" s="1"/>
  <c r="N12" i="13"/>
  <c r="O12" i="13" s="1"/>
  <c r="I12" i="13"/>
  <c r="J12" i="13" s="1"/>
  <c r="D12" i="13"/>
  <c r="E12" i="13" s="1"/>
  <c r="S11" i="13"/>
  <c r="T11" i="13" s="1"/>
  <c r="N11" i="13"/>
  <c r="O11" i="13" s="1"/>
  <c r="I11" i="13"/>
  <c r="J11" i="13" s="1"/>
  <c r="D11" i="13"/>
  <c r="E11" i="13" s="1"/>
  <c r="S10" i="13"/>
  <c r="T10" i="13" s="1"/>
  <c r="N10" i="13"/>
  <c r="O10" i="13" s="1"/>
  <c r="I10" i="13"/>
  <c r="J10" i="13" s="1"/>
  <c r="D10" i="13"/>
  <c r="E10" i="13" s="1"/>
  <c r="S9" i="13"/>
  <c r="T9" i="13" s="1"/>
  <c r="N9" i="13"/>
  <c r="O9" i="13" s="1"/>
  <c r="I9" i="13"/>
  <c r="J9" i="13" s="1"/>
  <c r="D9" i="13"/>
  <c r="E9" i="13" s="1"/>
  <c r="S8" i="13"/>
  <c r="T8" i="13" s="1"/>
  <c r="N8" i="13"/>
  <c r="O8" i="13" s="1"/>
  <c r="I8" i="13"/>
  <c r="J8" i="13" s="1"/>
  <c r="D8" i="13"/>
  <c r="E8" i="13" s="1"/>
  <c r="S7" i="13"/>
  <c r="T7" i="13" s="1"/>
  <c r="N7" i="13"/>
  <c r="O7" i="13" s="1"/>
  <c r="I7" i="13"/>
  <c r="J7" i="13" s="1"/>
  <c r="D7" i="13"/>
  <c r="E7" i="13" s="1"/>
  <c r="S6" i="13"/>
  <c r="T6" i="13" s="1"/>
  <c r="O6" i="13"/>
  <c r="N6" i="13"/>
  <c r="J6" i="13"/>
  <c r="I6" i="13"/>
  <c r="E6" i="13"/>
  <c r="D6" i="13"/>
  <c r="L19" i="12"/>
  <c r="K19" i="12"/>
  <c r="L18" i="12"/>
  <c r="K18" i="12"/>
  <c r="L17" i="12"/>
  <c r="K17" i="12"/>
  <c r="L16" i="12"/>
  <c r="K16" i="12"/>
  <c r="L15" i="12"/>
  <c r="K15" i="12"/>
  <c r="L14" i="12"/>
  <c r="K14" i="12"/>
  <c r="L13" i="12"/>
  <c r="K13" i="12"/>
  <c r="L12" i="12"/>
  <c r="K12" i="12"/>
  <c r="L11" i="12"/>
  <c r="K11" i="12"/>
  <c r="L10" i="12"/>
  <c r="K10" i="12"/>
  <c r="L9" i="12"/>
  <c r="K9" i="12"/>
  <c r="L8" i="12"/>
  <c r="K8" i="12"/>
  <c r="L7" i="12"/>
  <c r="K7" i="12"/>
  <c r="L6" i="12"/>
  <c r="K6" i="12"/>
  <c r="E39" i="11"/>
  <c r="E38" i="11"/>
  <c r="E33" i="11"/>
  <c r="B30" i="11"/>
  <c r="B28" i="11"/>
  <c r="E26" i="11"/>
  <c r="E25" i="11"/>
  <c r="E21" i="11"/>
  <c r="B20" i="11"/>
  <c r="H18" i="11"/>
  <c r="B18" i="11"/>
  <c r="H17" i="11"/>
  <c r="E14" i="11"/>
  <c r="E13" i="11"/>
  <c r="B11" i="11"/>
  <c r="H9" i="11"/>
  <c r="E9" i="11"/>
  <c r="B9" i="11"/>
  <c r="B4" i="10"/>
  <c r="E30" i="7"/>
  <c r="F24" i="7"/>
  <c r="D24" i="7"/>
  <c r="D23" i="7"/>
  <c r="F23" i="7" s="1"/>
  <c r="F22" i="7"/>
  <c r="D22" i="7"/>
  <c r="D21" i="7"/>
  <c r="F21" i="7" s="1"/>
  <c r="F20" i="7"/>
  <c r="D20" i="7"/>
  <c r="D19" i="7"/>
  <c r="F19" i="7" s="1"/>
  <c r="F18" i="7"/>
  <c r="D18" i="7"/>
  <c r="F17" i="7"/>
  <c r="D17" i="7"/>
  <c r="D16" i="7"/>
  <c r="F16" i="7" s="1"/>
  <c r="D15" i="7"/>
  <c r="F15" i="7" s="1"/>
  <c r="F14" i="7"/>
  <c r="D14" i="7"/>
  <c r="B7" i="7"/>
  <c r="I14" i="7" s="1"/>
  <c r="P21" i="4"/>
  <c r="K21" i="4"/>
  <c r="H21" i="4"/>
  <c r="F21" i="4"/>
  <c r="E21" i="4"/>
  <c r="D21" i="4"/>
  <c r="M9" i="4"/>
  <c r="R57" i="2"/>
  <c r="R56" i="2"/>
  <c r="R55" i="2"/>
  <c r="Q55" i="2"/>
  <c r="R53" i="2"/>
  <c r="R50" i="2"/>
  <c r="R49" i="2"/>
  <c r="R48" i="2"/>
  <c r="Q48" i="2"/>
  <c r="R46" i="2"/>
  <c r="R43" i="2"/>
  <c r="R42" i="2"/>
  <c r="R41" i="2"/>
  <c r="Q41" i="2"/>
  <c r="R39" i="2"/>
  <c r="R36" i="2"/>
  <c r="R35" i="2"/>
  <c r="R34" i="2"/>
  <c r="Q34" i="2"/>
  <c r="R32" i="2"/>
  <c r="R29" i="2"/>
  <c r="R28" i="2"/>
  <c r="R27" i="2"/>
  <c r="Q27" i="2"/>
  <c r="R25" i="2"/>
  <c r="R63" i="2" l="1"/>
  <c r="Q61" i="2"/>
  <c r="R62" i="2"/>
  <c r="R61" i="2"/>
  <c r="R60" i="2"/>
  <c r="I18" i="7"/>
  <c r="I19" i="7" s="1"/>
  <c r="I21" i="7" s="1"/>
  <c r="I20" i="7" s="1"/>
  <c r="I23" i="7"/>
  <c r="I22" i="7" s="1"/>
  <c r="I16" i="7"/>
  <c r="R64" i="2" l="1"/>
  <c r="Q67" i="2"/>
</calcChain>
</file>

<file path=xl/sharedStrings.xml><?xml version="1.0" encoding="utf-8"?>
<sst xmlns="http://schemas.openxmlformats.org/spreadsheetml/2006/main" count="582" uniqueCount="514">
  <si>
    <t>СТРУКТУРА ЭФФЕКТИВНОГО РАЗВИТИЯ</t>
  </si>
  <si>
    <t>Составляющая №1</t>
  </si>
  <si>
    <t>Составляющая №2</t>
  </si>
  <si>
    <t>Составляющая №3</t>
  </si>
  <si>
    <t>Теория</t>
  </si>
  <si>
    <t>Практика</t>
  </si>
  <si>
    <t>Анализ и корректировка игры</t>
  </si>
  <si>
    <t>• Изучение и повторение теоретических концепций</t>
  </si>
  <si>
    <t>• Стратегические аспекты игры:</t>
  </si>
  <si>
    <t>• Разбор допушенных ошибок</t>
  </si>
  <si>
    <t>• Просмотр обучающих видеосерий</t>
  </si>
  <si>
    <t xml:space="preserve">   - Принятие оптимальных решений, максимизирующих ожидание</t>
  </si>
  <si>
    <t>• Разбор сомнительных раздач</t>
  </si>
  <si>
    <t>• Посещение групповых и индивидуальных тренировок</t>
  </si>
  <si>
    <t>• Психологические аспекты игры:</t>
  </si>
  <si>
    <t>• Разбор тильта (причина, признаки, последствия)</t>
  </si>
  <si>
    <t>ЕЖЕДНЕВНОЕ ПЛАНИРОВАНИЕ</t>
  </si>
  <si>
    <t>• Обсуждение стратегии с другими игроками</t>
  </si>
  <si>
    <t xml:space="preserve">   - Поддержание оптимального психологического состояния</t>
  </si>
  <si>
    <t>• Обсуждение рук с другими игроками</t>
  </si>
  <si>
    <t>12:00-13:00</t>
  </si>
  <si>
    <t>• Просмотр стримов профессиональных игроков</t>
  </si>
  <si>
    <t>13:00-14:00</t>
  </si>
  <si>
    <t>14:00-15:00</t>
  </si>
  <si>
    <t xml:space="preserve">   - Тильтоустойчивость</t>
  </si>
  <si>
    <t>• Разбор и анализ базы рук</t>
  </si>
  <si>
    <t>15:00-16:00</t>
  </si>
  <si>
    <t>16:00-17:00</t>
  </si>
  <si>
    <t>17:00-18:00</t>
  </si>
  <si>
    <t>• Чтение обучающей литературы</t>
  </si>
  <si>
    <t>18:00-19:00</t>
  </si>
  <si>
    <t>19:00-20:00</t>
  </si>
  <si>
    <t>20:00-21:00</t>
  </si>
  <si>
    <t>21:00-22:00</t>
  </si>
  <si>
    <t>22:00-23:00</t>
  </si>
  <si>
    <t>23:00-0:00</t>
  </si>
  <si>
    <t>0:00-1:00</t>
  </si>
  <si>
    <t>1:00-2:00</t>
  </si>
  <si>
    <t>2:00-3:00</t>
  </si>
  <si>
    <t>3:00-4:00</t>
  </si>
  <si>
    <t>4:00-5:00</t>
  </si>
  <si>
    <t xml:space="preserve">   - Поддержание концентрации и отсутствие игры на автопилоте</t>
  </si>
  <si>
    <t>• Разбор и анализ записи собственной игры</t>
  </si>
  <si>
    <t xml:space="preserve">Понедельник </t>
  </si>
  <si>
    <t xml:space="preserve">   - Ориентация на принятие правильных решений</t>
  </si>
  <si>
    <t>• Разбор стратегий оппонентов</t>
  </si>
  <si>
    <t>Дата</t>
  </si>
  <si>
    <t xml:space="preserve">   - Невосприимчивость к текущему денежному результату сессии</t>
  </si>
  <si>
    <t>• Работа с вспомогательным софтом (Flopzilla, HoldemManager2)</t>
  </si>
  <si>
    <t xml:space="preserve">   - Принятие сущности дисперсии, ориентация на длинную дистанцию и отсутствие жалоб на неподвластные аспекты</t>
  </si>
  <si>
    <t>ДНЕВНИК СЕССИЙ</t>
  </si>
  <si>
    <t>• Работа с психологическими аспектами</t>
  </si>
  <si>
    <t>• Практические аспекты игры:</t>
  </si>
  <si>
    <t>Лимит</t>
  </si>
  <si>
    <t>Результат</t>
  </si>
  <si>
    <t xml:space="preserve">   - Разминка перед игрой / заминка после игры</t>
  </si>
  <si>
    <t>Винрейт (bb/100)</t>
  </si>
  <si>
    <t>Кол-во рук</t>
  </si>
  <si>
    <t>Кол-во столов</t>
  </si>
  <si>
    <t>Продолжит. сессии (мин)</t>
  </si>
  <si>
    <t>Стратегические аспекты игры</t>
  </si>
  <si>
    <t>Психологические аспекты игры</t>
  </si>
  <si>
    <t>Практические аспекты игры</t>
  </si>
  <si>
    <t>Анализ ошибок</t>
  </si>
  <si>
    <t>Анализ сомн. ситуаций</t>
  </si>
  <si>
    <t>Анализ тильта</t>
  </si>
  <si>
    <t>Потери из-за ошибок</t>
  </si>
  <si>
    <t>Влияние дисперсии</t>
  </si>
  <si>
    <t>Оценка игры</t>
  </si>
  <si>
    <t>Банкролл</t>
  </si>
  <si>
    <t>Рейкбек</t>
  </si>
  <si>
    <t xml:space="preserve">   - Поддержание дисциплины и избегание сознательных ошибок</t>
  </si>
  <si>
    <t xml:space="preserve">   - Соблюдение перерывов и длины игровой сессии</t>
  </si>
  <si>
    <t>Кэшаут</t>
  </si>
  <si>
    <t xml:space="preserve">   - Соблюдение Stop-Loss</t>
  </si>
  <si>
    <t xml:space="preserve">   - Тейбл-селектинг (подбор оппонентов)</t>
  </si>
  <si>
    <t>NL10</t>
  </si>
  <si>
    <t>Вторник</t>
  </si>
  <si>
    <t>Дополнительные составляющие</t>
  </si>
  <si>
    <t>• Банкролл-менеджмент и финансовая грамотность</t>
  </si>
  <si>
    <t>0/0</t>
  </si>
  <si>
    <t>Негативное</t>
  </si>
  <si>
    <t>A-Game</t>
  </si>
  <si>
    <t xml:space="preserve">Среда     </t>
  </si>
  <si>
    <t>• Покерное целеполагание (кратко-, средне- и долгосрочное)</t>
  </si>
  <si>
    <t>Четверг</t>
  </si>
  <si>
    <t>Пятница</t>
  </si>
  <si>
    <t>• Тайм-менеджмент</t>
  </si>
  <si>
    <t>B-Game</t>
  </si>
  <si>
    <t>• Мотивация</t>
  </si>
  <si>
    <t>• Полезные привычки (правильное питание, занятия спортом, качественный сон, регулярный отдых и медитация)</t>
  </si>
  <si>
    <t>Суббота</t>
  </si>
  <si>
    <t>Нейтральное</t>
  </si>
  <si>
    <t>Воскресенье</t>
  </si>
  <si>
    <t>C-Game</t>
  </si>
  <si>
    <t>План на день</t>
  </si>
  <si>
    <t>Позитивное</t>
  </si>
  <si>
    <t>ЕЖЕМЕСЯЧНОЕ ПЛАНИРОВАНИЕ</t>
  </si>
  <si>
    <t>Февраль '19</t>
  </si>
  <si>
    <t>ИТОГО НЕДЕЛИ:</t>
  </si>
  <si>
    <t>ЕЖЕМЕСЯЧНЫЕ РЕЗУЛЬТАТЫ</t>
  </si>
  <si>
    <t>Результаты 2019 года:</t>
  </si>
  <si>
    <t>Месяц</t>
  </si>
  <si>
    <t>Играемые лимиты</t>
  </si>
  <si>
    <t>Количество рук</t>
  </si>
  <si>
    <t>Количество минут</t>
  </si>
  <si>
    <t>Текущий результат</t>
  </si>
  <si>
    <t>Текущий винрейт (bb/100)</t>
  </si>
  <si>
    <t>Ожидаемый результат</t>
  </si>
  <si>
    <t>Ожидаемый винрейт (EVbb/100)</t>
  </si>
  <si>
    <t>Рейк ($)</t>
  </si>
  <si>
    <t>Рейкбек ($)</t>
  </si>
  <si>
    <t>Рейкбек (%)</t>
  </si>
  <si>
    <t>Прибыль</t>
  </si>
  <si>
    <t>Январь</t>
  </si>
  <si>
    <t>7</t>
  </si>
  <si>
    <t>ТЕОРИЯ</t>
  </si>
  <si>
    <t>Февраль</t>
  </si>
  <si>
    <t>ИГРА (Рук/ч.)</t>
  </si>
  <si>
    <t>Март</t>
  </si>
  <si>
    <t>Апрель</t>
  </si>
  <si>
    <t>Май</t>
  </si>
  <si>
    <t>Июнь</t>
  </si>
  <si>
    <t>Июль</t>
  </si>
  <si>
    <t>Август</t>
  </si>
  <si>
    <t>Сентябрь</t>
  </si>
  <si>
    <t>Октябрь</t>
  </si>
  <si>
    <t>Ноябрь</t>
  </si>
  <si>
    <t>Декабрь</t>
  </si>
  <si>
    <t>РАЗБОР ИГРЫ</t>
  </si>
  <si>
    <t>ИТОГО:</t>
  </si>
  <si>
    <t>ДОПОЛНИТ.</t>
  </si>
  <si>
    <t>Разбор рук</t>
  </si>
  <si>
    <t>РАБОТА НА ОШИБКАМИ</t>
  </si>
  <si>
    <t>Темы для изучения</t>
  </si>
  <si>
    <t>Приоритет (от 1 до 10)</t>
  </si>
  <si>
    <t>Комментарий*</t>
  </si>
  <si>
    <t>Принятие решений по статам при небольшой выборке</t>
  </si>
  <si>
    <r>
      <t xml:space="preserve">Вам не следует полагаться на статы и принимать решения, основываясь на небольшой выборке, так как дисперсия могла повлиять на игру оппонента, когда на длинной дистанции он играет иначе. Поминте, что иногда малая выборка может быть полезной, особенно, когда в игре оппонента присуствуют очень значмительные лики (например, VPIP 80 на 50 рук). </t>
    </r>
    <r>
      <rPr>
        <b/>
        <sz val="10"/>
        <rFont val="Arial"/>
      </rPr>
      <t>Стройте свои предположение об игре оппонента только на основе достоверной выборки</t>
    </r>
  </si>
  <si>
    <t>Неправильное чтение статов</t>
  </si>
  <si>
    <r>
      <t xml:space="preserve">Оценка отдельно взятого стата может не дать вам полной картины, так как не учитываются взаимосвязанные статы (например, CBet Flop 80 при RFI 5 или CBet Turn 100 при CBet Flop 15). Помните, что статы не учитывают бетсайзинг оппонента, поэтому вы можете неверно оценить его диапазон. </t>
    </r>
    <r>
      <rPr>
        <b/>
        <sz val="10"/>
        <rFont val="Arial"/>
      </rPr>
      <t>Вы дожны интерпретировать статы в совокупности с другими статами</t>
    </r>
  </si>
  <si>
    <t>Излишнее любопытство / 
Переоценка силы собственной руки</t>
  </si>
  <si>
    <r>
      <t xml:space="preserve">Излишнее любопытство проявляется в том, что вы не способны сбросить карты в ситуации, где у оппонента очевидно сильная рука, находящаяся впереди вас. Однако, вы делаете колл, чтобы убедиться в этом. Иногда вы можете придумывать глубые причины, которые могли бы этот колл оправдать. Помните, что на микролимитах слишком частый фолд - это намного меньшая проблема, чем слишком частый колл, так как на микролимитах оппоненты редко блефуют, а их спектр бетов и рейзов часто сильно смещен в сторону вэлью. </t>
    </r>
    <r>
      <rPr>
        <b/>
        <sz val="10"/>
        <rFont val="Arial"/>
      </rPr>
      <t>Вам следует чаще склоняться в сторону фолда при пограничных решениях и не искать блеф в ситуациях, где его или нет, или недостаточно для плюсового колла</t>
    </r>
  </si>
  <si>
    <t>Слишком тайтовая игра на блайндах</t>
  </si>
  <si>
    <r>
      <t xml:space="preserve">Защищать блайнды может быть очень непростым делом. Пожалуй, самым распространенным ликом является слишком тайтовая защита большого блайнда. Если проверить </t>
    </r>
    <r>
      <rPr>
        <b/>
        <sz val="10"/>
        <rFont val="Arial"/>
      </rPr>
      <t>общий колд-колл с большого блайнда</t>
    </r>
    <r>
      <rPr>
        <sz val="10"/>
        <color rgb="FF000000"/>
        <rFont val="Arial"/>
      </rPr>
      <t xml:space="preserve"> с помощью софта, этот показатель </t>
    </r>
    <r>
      <rPr>
        <b/>
        <sz val="10"/>
        <rFont val="Arial"/>
      </rPr>
      <t>должен составлять порядка 26%</t>
    </r>
    <r>
      <rPr>
        <sz val="10"/>
        <color rgb="FF000000"/>
        <rFont val="Arial"/>
      </rPr>
      <t xml:space="preserve">. Если проверить колд-колл на большом блайнде рейза от баттона, то мы должны коллировать примерно в 31% случаев, а от агрессии малого блайнда следует защищаться минимум в 35% раздач. Тем не менее, это может оказаться не единственной причиной утечки денег. Если проверить винрейт при игре на блайндах, он должен составлять примерно -30bb/100 для BB и -15bb/100 для SB. </t>
    </r>
    <r>
      <rPr>
        <b/>
        <sz val="10"/>
        <rFont val="Arial"/>
      </rPr>
      <t>Первое, в чем вы должны убедиться, это в правильности вашего диапазона игры на префлопе</t>
    </r>
    <r>
      <rPr>
        <sz val="10"/>
        <color rgb="FF000000"/>
        <rFont val="Arial"/>
      </rPr>
      <t xml:space="preserve">. </t>
    </r>
    <r>
      <rPr>
        <b/>
        <sz val="10"/>
        <rFont val="Arial"/>
      </rPr>
      <t>И потому следует двигаться дальше и перейти к игре на постфлопе.</t>
    </r>
  </si>
  <si>
    <t>Излишняя сдержанность в применении 3-бетов</t>
  </si>
  <si>
    <r>
      <t xml:space="preserve">Оптимальным показателем частоты 3-бета является что-то около 7-10%. </t>
    </r>
    <r>
      <rPr>
        <b/>
        <sz val="10"/>
        <rFont val="Arial"/>
      </rPr>
      <t>Вам следует начать 3-бетить чаще, и особенно в ситуациях, когда вы находитесь в позиции. Когда у вас позиционное преимущество, вы должны чаще и заходить коллом, и отвечать на рейз соперника 3-бетом.</t>
    </r>
    <r>
      <rPr>
        <sz val="10"/>
        <color rgb="FF000000"/>
        <rFont val="Arial"/>
      </rPr>
      <t xml:space="preserve"> Вот грубый пример того, как должна быть распределена частота 3-бета по позициям: MP 4%, CO 6%, BU 8-10%, SB 8%, BB 8%. Пусть 3-бет с блайндов без позиции является непростым делом, требующим определенной подготовки, ставить больше 3-бетов в позиции будет легким способом, который может значительно увеличить ваш винрейт.</t>
    </r>
  </si>
  <si>
    <t>Ошибочная защита против контбетов</t>
  </si>
  <si>
    <r>
      <t>Данный аспект важен в любой ситуации, когда вы выступаете в качестве колд-коллера. Игроки обычно либо слишком часто сбрасывают на контбеты, либо же, решив защищаться, действуют слишком пассивно.</t>
    </r>
    <r>
      <rPr>
        <b/>
        <sz val="10"/>
        <rFont val="Arial"/>
      </rPr>
      <t xml:space="preserve"> Если ваш фолд на контбет, когда вы находитесь на большом блайнде без позиции, вполне нормально может составлять более 40%</t>
    </r>
    <r>
      <rPr>
        <sz val="10"/>
        <color rgb="FF000000"/>
        <rFont val="Arial"/>
      </rPr>
      <t xml:space="preserve">, то до уровня в более 50% вам определенно не следует его доводить. </t>
    </r>
    <r>
      <rPr>
        <b/>
        <sz val="10"/>
        <rFont val="Arial"/>
      </rPr>
      <t>Защищаясь же в позиции, в среднем вы должны сбрасывать на контбеты соперников реже, чем в 40% случаев</t>
    </r>
    <r>
      <rPr>
        <sz val="10"/>
        <color rgb="FF000000"/>
        <rFont val="Arial"/>
      </rPr>
      <t xml:space="preserve">. Тем не менее, просто подвести ваш фолд на контбет к приемлемому проценту недостаточно. Если вы начнете защищать весь ваш диапазон коллами, такой подход не окажется особо прибыльным. </t>
    </r>
    <r>
      <rPr>
        <b/>
        <sz val="10"/>
        <rFont val="Arial"/>
      </rPr>
      <t>Примерно, в 15% случаев на контбет оппонента вы должны отвечать рейзом</t>
    </r>
    <r>
      <rPr>
        <sz val="10"/>
        <color rgb="FF000000"/>
        <rFont val="Arial"/>
      </rPr>
      <t xml:space="preserve">. Однако есть много игроков, у которых этот показатель ниже 10% или даже ниже 5%. Но даже игроки, которые рейзят в приемлемом проценте ситуаций, порой делают это на неподходящих досках или не с теми руками. Говоря в общем, по умолчанию вы не должны часто рейзить на сухих бордах. Так что </t>
    </r>
    <r>
      <rPr>
        <b/>
        <sz val="10"/>
        <rFont val="Arial"/>
      </rPr>
      <t>если ваш диапазон рейза на сухих досках будет около 0%, то на дровяных бордах вы будете рейзить значительно чаще, чем в 15% ситуаций.</t>
    </r>
  </si>
  <si>
    <t>Недостаточно частый контбеттинг/баррелинг</t>
  </si>
  <si>
    <r>
      <t xml:space="preserve">Если вы хотите играть по сбалансированной стратегии, то должны контбетить в 55% случаев или около того. В качестве эксплуатирующей меры в большинстве игр </t>
    </r>
    <r>
      <rPr>
        <b/>
        <sz val="10"/>
        <rFont val="Arial"/>
      </rPr>
      <t>рекомендуется ставить контбет в 65-70% случаев</t>
    </r>
    <r>
      <rPr>
        <sz val="10"/>
        <color rgb="FF000000"/>
        <rFont val="Arial"/>
      </rPr>
      <t>. В среднем показатель контбета у игроков составляет 50%, что говорит о чрезмерной пассивности. Грубо говоря, по улицам частота контбета должна быть распределена так: флоп - 65%, терн - 52%, ривер - 44%. Постоянно встречаются игроки, у которых частота контбета на ривере превышает показатель продолженной ставки на терне. Это является свидетельством того, что они слишком тайтово подходят к даббл-баррелингу, и потому доходят до ривера с более сильным диапазоном, чем следует. Не менее часто можно встретить игроков с частотой контбета на ривере ниже 30%, что говорит о приверженности игрока слишком ориентированной на вэлью стратегии игры на ривере, а также о том, что он недостаточно часто трипл-баррелит в блеф</t>
    </r>
  </si>
  <si>
    <t>Контбеттинг с мусорными руками</t>
  </si>
  <si>
    <r>
      <t xml:space="preserve">Некоторым нравится блефовать контбетами с очень слабыми руками, особенно в неподходящих ситуациях. Есть ситуации, когда ставка с мусорной рукой может иметь автоматическую прибыль, и часто такая линия будет иметь положительное EV, но не всегда EV такой линии будет максимальным. Ваш диапазон контбета на флопе может содержать много блефов, но вы не обязаны ставить контбет с полным воздухом, то есть с руками, у которых нет хотя бы приличного бэкдора (особенно вне позиции). </t>
    </r>
    <r>
      <rPr>
        <b/>
        <sz val="10"/>
        <rFont val="Arial"/>
      </rPr>
      <t>Избегайте контбетов с мусорными руками, особенно вне позиции, если у вас нет плана на раздачу или потенциала для усиления и вы неуверены, что данная линия имеет максимальное EV</t>
    </r>
  </si>
  <si>
    <t>Незащищенный диапазон чека</t>
  </si>
  <si>
    <r>
      <t xml:space="preserve">Подавляющее большинство игроков будучи префлоп-агрессорами вне позиции на флопе не защищают свой диапазон чека и имеют эксплуатируемую частоту чек-фолда. В такой ситуации многие игроки: 1) будут играть чек-фолд в 60% случаев (порой даже и в 80%+ случаев). 2) Никогда не станут играть чек-рейз. 3) Будут коллировать ставку соперника, имея капнутый диапазон. Хороший игрок может делать ставку с любыми двумя картами каждый раз, когда вы будете чекать в такой ситуации. Для того чтобы ваша стратегия была более совершенной, в целях защиты своего диапазона порой </t>
    </r>
    <r>
      <rPr>
        <b/>
        <sz val="10"/>
        <rFont val="Arial"/>
      </rPr>
      <t>вы должны чекать с сильными руками</t>
    </r>
    <r>
      <rPr>
        <sz val="10"/>
        <color rgb="FF000000"/>
        <rFont val="Arial"/>
      </rPr>
      <t xml:space="preserve">, а также </t>
    </r>
    <r>
      <rPr>
        <b/>
        <sz val="10"/>
        <rFont val="Arial"/>
      </rPr>
      <t>иногда коллировать с бэкдорами, у которых есть хороший потенциал</t>
    </r>
    <r>
      <rPr>
        <sz val="10"/>
        <color rgb="FF000000"/>
        <rFont val="Arial"/>
      </rPr>
      <t xml:space="preserve">, когда вы их чек-рейзите в блеф. Слабая стратегия игры в таких ситуациях кроме того может отразиться на вашей игре на терне. Если предположить, что вы будете чек-коллить флоп только со второй парой, на терне у вас не будет диапазона чек-рейза. А если </t>
    </r>
    <r>
      <rPr>
        <b/>
        <sz val="10"/>
        <rFont val="Arial"/>
      </rPr>
      <t>ваш спектр чек-колла будет включать в себя некоторые слоуплеи с сетами и чек-коллы с бэкдорными дро</t>
    </r>
    <r>
      <rPr>
        <sz val="10"/>
        <color rgb="FF000000"/>
        <rFont val="Arial"/>
      </rPr>
      <t>, тогда на терне у нас будут спектры чек-рейза как для вэлью, так и в блеф.</t>
    </r>
  </si>
  <si>
    <t>Попытки поймать дро</t>
  </si>
  <si>
    <t>ПСИХОЛОГИЧЕСКИЙ ДНЕВНИК</t>
  </si>
  <si>
    <r>
      <t xml:space="preserve">Будучи покерным игроком, вы не должны быть азартным. Вы можете рассчитать, как часто вы должны выигрывать, чтобы ваш колл был прибыльным. Не путайте общее эквити руки и шансы на покупку комбинации лишь на 1-й улице (коллируя на флопе, оппонент может снова поставить на терне, вынуждая платить еще одну ставку для просмотра ривера). Помните о наличии имплайд-оддсов, позволяющих выгодно коллировать, не имея достаточных прямых оддсов. Одноко не забывайте учитывать обратные имплайд-оддсы (например, флеш-дро на спаренной доске, где у оппонента может быть фулл-хаус или карэ). </t>
    </r>
    <r>
      <rPr>
        <b/>
        <sz val="10"/>
        <rFont val="Arial"/>
      </rPr>
      <t>Рассчитывайте предлагаемые вам шансы банка на флопе с дро только на одну улицу (иногда исключение могут составлять игроки, редко баррелящие на терне) и правильно высчитывайте свои имплайд-оддсы, не переоценивая их.</t>
    </r>
  </si>
  <si>
    <t>Слишком пассивная / агрессивная игра</t>
  </si>
  <si>
    <r>
      <t xml:space="preserve">Агрессивгый покер - это хороших стиль, но вы не должны перебарщивать. Если вы исполнили "дикий" блеф на флопе с ужасной рукой, не нужно еще больше усугублять ситуацию и продолжать блеф на терне. Иногда и пассивная игра будет являться подходящей, однако пассивный стиль игры не является наилучшим. </t>
    </r>
    <r>
      <rPr>
        <b/>
        <sz val="10"/>
        <rFont val="Arial"/>
      </rPr>
      <t>Чаще склоняйтесь к агрессивной игре, но не перебарщивая. Вы не должны играть слишком пассивно или слишком агрессивно</t>
    </r>
  </si>
  <si>
    <t>Упущение «Ситуаций красной линии»</t>
  </si>
  <si>
    <r>
      <t xml:space="preserve">Ситуации, в которых вы с легкостью можем забрать пот без шоудауна, называются "ситуациями красной линии". В большинстве игр даже при очень несбалансированной стратегии в таких ситуациях вы можете бросать фишки в центр с любыми двумя картами, и это действие будет иметь положительное влияние на нашу красную линию и наш винрейт. </t>
    </r>
    <r>
      <rPr>
        <b/>
        <sz val="10"/>
        <rFont val="Arial"/>
      </rPr>
      <t>Ваша статистика отложенного контбета и Probe-Bet'а в целях эксплуатации должна быть очень высокой, порой даже выше 80%</t>
    </r>
  </si>
  <si>
    <t>Триггеры C-Game</t>
  </si>
  <si>
    <t>Слоуплей</t>
  </si>
  <si>
    <r>
      <t xml:space="preserve">Игроки на микролимитах имеют тенденцию коллиовать на постфлопе слишком много. Это значит, что игра через слоуплей не максимизирует EV вашей руки, так как вы теряете вэлью. К тому же в ситуациях, когда ваша рука может быть уязвимой, вы пренебрегаете ее защитой. </t>
    </r>
    <r>
      <rPr>
        <b/>
        <sz val="10"/>
        <rFont val="Arial"/>
      </rPr>
      <t>Не применяйте слоуплей, а играйте прямолинейно! Исключение составляют агрессивные оппоненты, когда ваша рука сильная и малоуязвимая</t>
    </r>
  </si>
  <si>
    <t>Статичный бетсайзинг</t>
  </si>
  <si>
    <r>
      <t>Многие игроки практически никогда не ставят овербетов и андербетов. А андербеты и овербеты очень важны для увеличения винрейта. Ставки подавляющего большинства игроков всегда составляют 50-100% пота. Помните, что андербеты позволяют нам извлекать тонкое вэлью и делают блефы более дешевыми, а овербеты позволяют извлечь дополнительное вэлью и выбивают капнутый диапазон оппонента.</t>
    </r>
    <r>
      <rPr>
        <b/>
        <sz val="10"/>
        <rFont val="Arial"/>
      </rPr>
      <t xml:space="preserve"> Вам следует включить андербеты и овербеты в свою стратегию бетсайзингов в подходящих ситуациях</t>
    </r>
  </si>
  <si>
    <t>Розыгрыш мультипотов</t>
  </si>
  <si>
    <t>Сигналы C-Game</t>
  </si>
  <si>
    <t>Описание зоны C-Game</t>
  </si>
  <si>
    <r>
      <t xml:space="preserve">Часто у игроков возникает лик, причиной которого является непонимание различий между розыгрышем мультипотов и раздач, в которых им противостоит один соперник. Большинство игроков в мультипотах просто придерживаются своей стандартной стратегии игры один на один, и чеком передают право действовать префлоп-агрессору. На самом же деле вы должны действовать иначе, и </t>
    </r>
    <r>
      <rPr>
        <b/>
        <sz val="10"/>
        <rFont val="Arial"/>
      </rPr>
      <t>с большей частью карт, с которыми вы не хотите расставаться, следует агрессивно лидить.</t>
    </r>
    <r>
      <rPr>
        <sz val="10"/>
        <color rgb="FF000000"/>
        <rFont val="Arial"/>
      </rPr>
      <t xml:space="preserve"> Если ваш показатель донкбета на флопе ниже 10%, это, свидетельствует о том, что у вас, скорее всего, есть такой лик. Большинство игроков в мультипотах придерживаются стандартной стратегии чек-коллов и чек-рейзов, которая менее эффективна. Префлоп-рейзер либо сыграет чек-бихайнд, предоставив всем бесплатную карту, либо же сделает ставку с диапазоном, который значительно сильнее его спектра контбета при розыгрыше один на один. В итоге вы часто будете оказываться в ситуациях, когда у вас будет дро средней силы или бэкдорное дро, которые недостаточно хороши для чек-колла или чек-рейза, но с которыми, однако, вы не хотите расставаться, потому что они имеют определенный потенциал.</t>
    </r>
    <r>
      <rPr>
        <b/>
        <sz val="10"/>
        <rFont val="Arial"/>
      </rPr>
      <t xml:space="preserve"> Так что лидинг зачастую будет лучшим решением.</t>
    </r>
  </si>
  <si>
    <t>Последствия C-Game</t>
  </si>
  <si>
    <t>Логика</t>
  </si>
  <si>
    <t>План по устранению проблемы</t>
  </si>
  <si>
    <t>Ориентация на денежный результат</t>
  </si>
  <si>
    <r>
      <t xml:space="preserve">Ориентация на денежный результат является неправильной, так как вы можете сыграть ошибочно, но, тем не менее, выиграть раздачу. Результат раздачи не должен иметь значения, так как вы можете впасть в тильт, потерять уверенность в себе или начать отклоняться от оптимальной стратегии. Гораздо лучше сыграть правильно и проиграть, чем ошибиться и выиграть. Иными словами, необходимо понимать роль дисперсии - ваш выигрыш еще не означает, что вы сыграли правильно, как и проигрыш не всегда означает ошибку. Учитывайте это при анализе игры. </t>
    </r>
    <r>
      <rPr>
        <b/>
        <sz val="10"/>
        <rFont val="Arial"/>
      </rPr>
      <t>Важно лишь правильно принимать решения с максимальным EV, которые на длительной дистанции максимизируют вашу прибыль</t>
    </r>
  </si>
  <si>
    <t>Боязнь проиграть деньги</t>
  </si>
  <si>
    <r>
      <t xml:space="preserve">Если вы имеете недостаточный банкролл для игры (например, при вылазке на лимит выше), вас слишком сильно могут беспокоить мысли о возможной потере денег. Ваше беспокойство негативно скажется на вашем психологическом состоянии, что в свою очередь может привести к неправильной стратегии (например, имея монстр-дро с 33% эквити, вы сбросите, имея 30% пот-оддсы на колл). </t>
    </r>
    <r>
      <rPr>
        <b/>
        <sz val="10"/>
        <rFont val="Arial"/>
      </rPr>
      <t>Вас не должны беспокоить мысли о возможной потере денег, вы должны быть уверены в себе и не бояться сыграть на весь стек, если ситуация является плюсовой</t>
    </r>
    <r>
      <rPr>
        <sz val="10"/>
        <color rgb="FF000000"/>
        <rFont val="Arial"/>
      </rPr>
      <t xml:space="preserve"> </t>
    </r>
  </si>
  <si>
    <t>Проблема невозвратных издержек</t>
  </si>
  <si>
    <r>
      <t xml:space="preserve">Это искажение восприятия ситуации, заключающееся в том, что чем больше денег вы вложили в банк, тем сложнее вам становится сбросить. Помните, те деньги, которые вы вложили в банк, уже не являются вашими! Единственное, что имеет значение - это текущий размер банка, та сумма, которую вам необходимо вложить, чтобы остаться в раздаче, и те шансы, которые у вас есть на победу. Вы не обязаны принимать плохие решения из-за того, что уже вложили в банк много денег или приложили много умственных усилий для анализа данной ситуации. </t>
    </r>
    <r>
      <rPr>
        <b/>
        <sz val="10"/>
        <rFont val="Arial"/>
      </rPr>
      <t>Если вы не получаете достаточных шансов для колла, то нужно сбросить карты не зависимо от того, сколько денег вы уже сложили в пот</t>
    </r>
  </si>
  <si>
    <t>Заблуждение азартного игрока</t>
  </si>
  <si>
    <r>
      <t xml:space="preserve">Это искажение восприятия ситуации, заключающееся в том, что если какое-то событие происходит достаточно часто, то в будущем данное событие будет происходить реже (например, вам раздали три раза подряд АА, значит, тузы долго не будут заходить). Данное заблуждение может побуждать вас прекращать игру, когда вам везет, потому что вы можете считать, что скоро наступит черная полоса; или наоборот, вы можете продолжать играть плохо, надеясь, что совсем скоро вам повезет. </t>
    </r>
    <r>
      <rPr>
        <b/>
        <sz val="10"/>
        <rFont val="Arial"/>
      </rPr>
      <t>Помните, что в покере вероятности событий не изменяются вне зависимости от того, как часто/редко данное событие происходило в прошлом. Иными словами, случайные события прошлого не имеют влияние на случайные события будущего</t>
    </r>
  </si>
  <si>
    <t>Подтверждение на примере</t>
  </si>
  <si>
    <r>
      <t xml:space="preserve">Это искажение восприятия ситуации, заключающееся в том, что вы делаете ошибочное умозаключение на основе одного или малого количества налюдений (например, вы 3 раза проиграли с АА, а значит, АА не стоит разыгрывать). При анализе раздач вы можете найти оправдания свои неверным действиям, основываясь на результатах (ведь вы выиграли). Это может привести к тому, что вы перестанете видеть свои ошибки. </t>
    </r>
    <r>
      <rPr>
        <b/>
        <sz val="10"/>
        <rFont val="Arial"/>
      </rPr>
      <t>Вы должны ориентироваться на длинную дистанцию, когда действия, имеющие максимальное EV, будут максимизировать ваш винрейт и профит. Не обращайте внимание на текущий результат той или иной раздачи</t>
    </r>
  </si>
  <si>
    <t>Мышление 
"зачем делать А, если потом мы сделаем Б"</t>
  </si>
  <si>
    <r>
      <t xml:space="preserve">Это искажение восприятия ситуации, заключающееся в том, что вы упускаете из вида причины того или иного действия, так как в дальнейшем планируете играть фолдом (например, зачем коллировать рейз на флопе, если мы сбросим на терне). Однако часто из вида упускаются следующие причины - 1) у вас может быть лучшая рука; 2) вы можете усилиться на следующей улице; 3) оппонент может не продолжать ставить или ставить очень мало; 4) вы можете выбить лучшую руку оппонента посредством блефа на последующих улицах; 5) вы должны иметь определенную частоту того или иного действия, чтобы не быть легко эксплуатируемым. Помните, что пас на терне не означает напрямую, что ваш колл на флопе был плохим. Но если вы действительно сделали плохой колл на флопе, это не означает. что вы должны продолжать делать плохие коллы и на терне и ривере </t>
    </r>
    <r>
      <rPr>
        <b/>
        <sz val="10"/>
        <rFont val="Arial"/>
      </rPr>
      <t>Вы не должны бездумно коллировать с целью посмотреть следующую карту, а при отсутствии усиления играть фолд. Вы должны всегда иметь обоснованную причину для колла. Если такой причины нет - играйте сразу фолд</t>
    </r>
  </si>
  <si>
    <t>Подверженность эмоциям (тильт)</t>
  </si>
  <si>
    <r>
      <t xml:space="preserve">Игра в плохом психологическом состоянии может иметь негативное влияние и серьезные последствия для вашего винрейта. Помните, что заливая в тильте 100bb, вам потребуется 2000 рук с винрейтом 5bb/100, чтобы отыграть проигранное. Также не забывайте о том, что каждый проигранный полный стек уменьшает ваш винрейт за 10 000 рук на единицу. Таким образом, психологические проблемы могут превратить вас из плюсового игрока в минусового. </t>
    </r>
    <r>
      <rPr>
        <b/>
        <sz val="10"/>
        <rFont val="Arial"/>
      </rPr>
      <t xml:space="preserve">Умейте распознавать наличие у себя тильта и предотвращайте его влияние, делая перерывы и отказываясь от игры в этот день. Лучше отказаться от игры в неоптимальном психологическом состоянии, чем играть, имея отрицательное ожидание </t>
    </r>
  </si>
  <si>
    <t>"Влюбленность" в сильную руку</t>
  </si>
  <si>
    <r>
      <t xml:space="preserve">Те руки, которые являются сильными на префлопе (QQ-AA, АК), не всегда будут являться таковыми на постфлопе. Помните, что даже премиум-руки иногда проигрывают. Вам необходимо учитывать структуру борда, предыдущие действия, диапазон оппонента и пр., чтобы понять, сколько улиц вэлью у вас есть с той или иной рукой. </t>
    </r>
    <r>
      <rPr>
        <b/>
        <sz val="10"/>
        <rFont val="Arial"/>
      </rPr>
      <t>Умейте выбросить сильную руку, если понимаете, что находитесь позади диапазона оппонента</t>
    </r>
    <r>
      <rPr>
        <sz val="10"/>
        <color rgb="FF000000"/>
        <rFont val="Arial"/>
      </rPr>
      <t xml:space="preserve"> </t>
    </r>
  </si>
  <si>
    <t>Чрезмерное обучение</t>
  </si>
  <si>
    <r>
      <t xml:space="preserve">Для любых улучшений в игре требуется практика, так как лучший способ научения - делать работу самому. Вам также не следует перегржать мозг огромным количество теории, так как вы запутаетесь и не сможете все применить на практике. В итоге, все это негативно скажется на вашей игре. </t>
    </r>
    <r>
      <rPr>
        <b/>
        <sz val="10"/>
        <rFont val="Arial"/>
      </rPr>
      <t>Вам необходимо постепенно подходить к обучению, занимаясь поочередно различными аспектами игры, и всегда закреплять полученные знания на практике, вырабатывая бессознательный навык.</t>
    </r>
  </si>
  <si>
    <t>* Укажите, в чем заключается главная проблема, с которой вы сталкиваетесь</t>
  </si>
  <si>
    <t>и опишите план действий по улучшению данной области в вашей игре</t>
  </si>
  <si>
    <t>Анализ A-, B-, C-game и профили отдельных игровых аспектов</t>
  </si>
  <si>
    <t>Принципы заполнения и использования игровых профилей:</t>
  </si>
  <si>
    <t>⦁ Записывайте свои ответы в виде списка или пунктов. Работайте над каждым профилем, пока не почувствуете уверенность, что создали солидное описание. Пытайтесь собрать лучшую информацию, но не будьте одержимы идей о том, что каждый профиль должен быть идеален с самого начала.</t>
  </si>
  <si>
    <t>⦁ Эти профили не должны быть заполнены единожды и затем навсегда забыты. Они становятся живыми документами, которые в первую очередь служат для вас основанием, после чего превращаются в инструмент, который отслеживает и измеряет прогресс</t>
  </si>
  <si>
    <t>⦁ Убедитесь, что обновляете свои профили всякий раз, когда находите новую информацию, чтобы они не устаревали</t>
  </si>
  <si>
    <t>Анализ A-, B-, C-game:</t>
  </si>
  <si>
    <t>⦁ Устройте мозговой штурм и соберите заметки о каждом из уровней своей игры, которых вы достигали в течение последних 3-6 месяцев (или выберите другую дистанцию, которая даст вам точную выборку вашего текущего спектра).</t>
  </si>
  <si>
    <t>⦁ Подумайте о ранее сыгранных раздачах.
- Как выглядит ваша игра с психологической точки зрения и какие очевидные ошибки вы совершали, показывая свой худший покер?
- Каков был ваш опыт игры в тильте, когда тильт был управляемым, а не непреодолимым?
- Какой была первая тактическая ошибка или психологическая проблема, которые дали понять, что вы выпали из зоны?
Даже если это базовые ошибки, включайте в заметки все, что вы делаете тактически и психологически на всех уровнях своей игры.</t>
  </si>
  <si>
    <t xml:space="preserve">⦁ Если вы не можете обнаружить свои худшие слабости, попросите друга или тренера помочь их обнаружить. Также убедитесь, что ваша настоящая C-game не замаскирована под выходы из-за столов, стоп-лоссы, проигрыш стека или попросту отказ от игры.
Не рекомендуется ставить себя в ситуации, в которых вы можете проиграть много денег лишь для того, чтобы оценить свою игру. Вместо этого попытайтесь предугадать ошибки, которые вы бы совершили, пребывая в убийственном тильте, проиграв больше бай-инов, чем можете себе позволить, играя на свои деньги, или играя в тот день, когда ваше состояние было далеким от идеального.                                                                                                                                                                                                                                                                                                                                                                                                                                                                                                                                                            </t>
  </si>
  <si>
    <t xml:space="preserve">⦁ Разбейте свои заметки, начав с первого шага, используя профиль зоны в качестве отправной точки.
Степень детализации ваших записей определит количество категорий. Если вы обнаружите множество деталей, подумайте над использованием десятибалльной шкалы, где 10 будет означать пребывание в зоне, а 1 будет ваша наихудшая игра. Если вы обнаружите меньше деталей, попробуйте использовать распространенную шкалу A-, B-, C-game.                                                                                                                                                                                                                                                                                                                                
Может оказаться, что вам будет проще обнаружить лишь крайние точки спектра своей игры, которые определяют вашу наилучшую игру и наихудшую, и затем отталкиваться от этого.                                                                                                                                                                                                                                                                                                                                
Если вы испытываете сложности с классификацией изменений в своей игре, придерживайтесь этого формата.                                                                                                                                                                                                                                                                                                                                
Проведение анализа A-, B- и C-game похоже на заполнение профиля зоны, и может занять несколько недель или даже дольше.                                                                                                                                                                                                                                                                                                                                </t>
  </si>
  <si>
    <t>⦁ Сравните спектры вашей тактической и психологической игры, чтобы увидеть взаимосвязь между ними.
Если вы обнаружите две или более психологических проблем, проведите раздельный анализ каждой из них.</t>
  </si>
  <si>
    <t>Условные обозначения:</t>
  </si>
  <si>
    <t>ИТОГО МЕСЯЦА:</t>
  </si>
  <si>
    <t>⦁ Изучайте свой спектр, как делали бы это с любой другой покерной концепцией, в которой хотите повысить свое мастерство.</t>
  </si>
  <si>
    <t>⦁ Просматривайте свой спектр во время разминки, чтобы освежить его в голове. Это упростит нахождение новых деталей.</t>
  </si>
  <si>
    <t>⦁ Просматривайте свой спектр во время заминки и добавляйте новые детали, заметив прогресс.</t>
  </si>
  <si>
    <t>Теоретические занятия</t>
  </si>
  <si>
    <t>Профиль тильта:</t>
  </si>
  <si>
    <t>⦁ Что подталкивает вас к тильту (триггеры тильта)? (переезды, факт проигрыша фишу, даунстрики, и т.д.)</t>
  </si>
  <si>
    <t>Игра</t>
  </si>
  <si>
    <t>⦁ Что вы произносите вслух, обращаясь к самим себе или к другим игрокам, когда вы раздосадованы и начинаете тильтовать?</t>
  </si>
  <si>
    <t>⦁ Провоцируется ли тильт использованием неправильной логикой?</t>
  </si>
  <si>
    <t>⦁ Как вы определяете, что тильтуете? Что вы замечаете первым делом (сигналы тильта)?</t>
  </si>
  <si>
    <t>УПРАВЛЕНИЕ БАНКРОЛЛОМ</t>
  </si>
  <si>
    <t>Дополнител.</t>
  </si>
  <si>
    <t>⦁ Как на тильт реагирует ваше тело? (мысли в голове путаются, тело потеет, повышается пульс, ладони сжимаются в кулаки, и т.д.)</t>
  </si>
  <si>
    <t>Активный банкролл:</t>
  </si>
  <si>
    <t>⦁ Можете ли вы определить, когда тильт начинает мешать вам размышлять?</t>
  </si>
  <si>
    <t>Резервный банкролл:</t>
  </si>
  <si>
    <t>⦁ На каком этапе вы предпринимаете действия по совладанию с тильтом?</t>
  </si>
  <si>
    <t>ИТОГО ЧАСОВ</t>
  </si>
  <si>
    <t>⦁ К каким последствиям приводит тильт?</t>
  </si>
  <si>
    <t>ПРАКТИКА</t>
  </si>
  <si>
    <t>: ТЕОРИЯ</t>
  </si>
  <si>
    <t>: 1</t>
  </si>
  <si>
    <t>Профиль страха:</t>
  </si>
  <si>
    <t xml:space="preserve">⦁ В каких обстоятельствах у вас обычно возникают сомнения, беспокойства и страхи? </t>
  </si>
  <si>
    <t>Банкролл-менеджмент при подъеме по лимитам</t>
  </si>
  <si>
    <t xml:space="preserve">⦁ Каковы первые признаки страха? </t>
  </si>
  <si>
    <t xml:space="preserve">⦁ Можете ли вы определить тот момент, в который чувство беспокойства прекращает вам помогать или подбадривать вас и начинает вызывать проблемы? </t>
  </si>
  <si>
    <t>Размер БИ ($)</t>
  </si>
  <si>
    <t>⦁ Как на вас сказывается чувство беспокойства? (учащенное сердцебиение, вы потеете, вас подташнивает, у вас пересыхает во рту, вы начинаете нервно постукивать пальцами, и т.д.)</t>
  </si>
  <si>
    <t>Кол-во БИ для подъема на лимит выше</t>
  </si>
  <si>
    <t>БР для подъема на лимит выше ($)</t>
  </si>
  <si>
    <t>Кол-во БИ для вылазки на лимит выше</t>
  </si>
  <si>
    <t>БР для спуска          на лимит ниже ($)</t>
  </si>
  <si>
    <t>Профиль зоны:</t>
  </si>
  <si>
    <t>⦁ Каково это играть в зоне?</t>
  </si>
  <si>
    <t>⦁ Насколько вы сосредоточены?</t>
  </si>
  <si>
    <t>⦁ Как выглядит ваш процесс принятия решений?</t>
  </si>
  <si>
    <t>⦁ Каков ваш энергетический уровень? Вы чувствуете спокойствие, кураж или нечто среднее?</t>
  </si>
  <si>
    <t>⦁ Что способствует достижению вашего идеального энергетического уровня?</t>
  </si>
  <si>
    <t>Активный БР:</t>
  </si>
  <si>
    <t>⦁ Ваше чувство времени ускоряется или замедляется?</t>
  </si>
  <si>
    <t>⦁ В каком проценте сессий вы можете достичь зоны? Как долго она длится?</t>
  </si>
  <si>
    <t>⦁ Чем отличается ваша разминка, сон или уровень физической активности в дни, когда вы в состоянии достичь зоны?</t>
  </si>
  <si>
    <t>⦁ Вы больше склонны достигать зоны играя на высоких или на низких лимитах?</t>
  </si>
  <si>
    <t>⦁ Что вынуждает вас выпадать из зоны?</t>
  </si>
  <si>
    <t>⦁ Каков первый признак того, что вы уже не находитесь в зоне?</t>
  </si>
  <si>
    <t>Размер БИ рабочего лимита:</t>
  </si>
  <si>
    <t>⦁ Улучшается ли ваша игра при игре против определенных игроков?</t>
  </si>
  <si>
    <t>Текущее количество БИ рабочего лимита:</t>
  </si>
  <si>
    <t>Профиль обучения:</t>
  </si>
  <si>
    <t xml:space="preserve">⦁ Как выглядит ваш подход к обучению, когда вы сильно мотивированы работать над своей игрой? </t>
  </si>
  <si>
    <t>⦁ Как выглядит ваш подход к обучению в остальных случаях?</t>
  </si>
  <si>
    <t>Размер БИ следующего лимита ($):</t>
  </si>
  <si>
    <t xml:space="preserve">⦁ Каковы ваши крупнейшие сильные и слабые стороны? </t>
  </si>
  <si>
    <t xml:space="preserve">⦁ Получаете ли вы пользу от обсуждения раздач с другими игроками? </t>
  </si>
  <si>
    <t>Текущее количество БИ следующего лимита:</t>
  </si>
  <si>
    <t xml:space="preserve">⦁ Как часто ошибка является отвлекающим фактором во время игры? Случалось ли, что ошибка застревала в вашем разуме на длительный промежуток времени уже после того, как вы закончили игру? </t>
  </si>
  <si>
    <t>⦁ Избегаете ли вы работы над игрой за пределами покерных столов и вместо этого учитесь преимущественно во время игры?</t>
  </si>
  <si>
    <t xml:space="preserve">⦁ Во время просмотра видео или чтения книги всплывают ли в вашей памяти какие-то конкретные области вашей игры? Пытаетесь ли вы активно разобраться в материале и ищете ли информацию, которая может принести пользу вашей игре? </t>
  </si>
  <si>
    <t>Осталось выиграть БИ следующего лимита до подъема:</t>
  </si>
  <si>
    <t xml:space="preserve">⦁ Вы визуалист или лучше обучаетесь, когда опираетесь на чей-либо опыт или слушаете тренера? </t>
  </si>
  <si>
    <t>ЦЕЛИ</t>
  </si>
  <si>
    <t>⦁ Вы учитесь лучше, работая над своей игрой в одиночку или общаясь с другими игроками?</t>
  </si>
  <si>
    <t>Долгосрочная цель</t>
  </si>
  <si>
    <t>Краткосрочные цели</t>
  </si>
  <si>
    <t xml:space="preserve">⦁ Если вы учитесь или обсуждаете раздачи с другими игроками, то почему это является ценным для вас? Что вы получаете от этого, чего не можете получить, работая самостоятельно? </t>
  </si>
  <si>
    <t>Причина достижения цели</t>
  </si>
  <si>
    <t>Потенциальные препятствияи и их преодоление</t>
  </si>
  <si>
    <t>Осталось выиграть БИ текущего лимита до подъема:</t>
  </si>
  <si>
    <t>1. Закрепиться на NL50 c винрейтом 5bb/100+
Макс. конечная точка: NL50 7bb/100+ на 100к раздач
Мин. конечная точка: NL50 3bb/100 на 100к раздач
Временные рамки:
   NL10 до 01.03.19</t>
  </si>
  <si>
    <t>⦁ Вспомните о тех годах, когда вы учились в школе. Какие методы обучения были для вас наиболее увлекательными и эффективными?</t>
  </si>
  <si>
    <t>1. Побить NL10 с винрейтом 7bb/100+</t>
  </si>
  <si>
    <t>Закрепление на лимите NL50 позволит мне рассматривать покер как основной источник заработка</t>
  </si>
  <si>
    <t>⦁ Какие плохие привычки развились в вас, когда вы учились в школе, и которые до сих пор доставляют вам проблемы?</t>
  </si>
  <si>
    <r>
      <t xml:space="preserve">• Меня может накрыть </t>
    </r>
    <r>
      <rPr>
        <b/>
        <sz val="10"/>
        <color rgb="FFFF0000"/>
        <rFont val="Arial"/>
      </rPr>
      <t>невероятный даунсвинг</t>
    </r>
    <r>
      <rPr>
        <sz val="10"/>
        <color rgb="FF000000"/>
        <rFont val="Arial"/>
      </rPr>
      <t xml:space="preserve">, когда я буду выстреливать на лимите выше, особенно на NL25. Я буду справляться с этим с </t>
    </r>
    <r>
      <rPr>
        <b/>
        <sz val="10"/>
        <rFont val="Arial"/>
      </rPr>
      <t>помощью ограничений на количество бай-инов, которое могу проиграть на более высоких лимитах</t>
    </r>
    <r>
      <rPr>
        <sz val="10"/>
        <color rgb="FF000000"/>
        <rFont val="Arial"/>
      </rPr>
      <t>. Я буду играть на NL25 лишь тогда, когда</t>
    </r>
    <r>
      <rPr>
        <b/>
        <sz val="10"/>
        <rFont val="Arial"/>
      </rPr>
      <t xml:space="preserve"> составы будут невероятно привлекательными</t>
    </r>
    <r>
      <rPr>
        <sz val="10"/>
        <color rgb="FF000000"/>
        <rFont val="Arial"/>
      </rPr>
      <t xml:space="preserve">. 
• Также я могу </t>
    </r>
    <r>
      <rPr>
        <b/>
        <sz val="10"/>
        <color rgb="FFFF0000"/>
        <rFont val="Arial"/>
      </rPr>
      <t>потерять мотивацию</t>
    </r>
    <r>
      <rPr>
        <sz val="10"/>
        <color rgb="FF000000"/>
        <rFont val="Arial"/>
      </rPr>
      <t xml:space="preserve">, если ничего не выиграю в течение нескольких месяцев, или если </t>
    </r>
    <r>
      <rPr>
        <b/>
        <sz val="10"/>
        <color rgb="FFFF0000"/>
        <rFont val="Arial"/>
      </rPr>
      <t>не смогу быстро увеличить количество раздач, играемых за месяц</t>
    </r>
    <r>
      <rPr>
        <sz val="10"/>
        <color rgb="FF000000"/>
        <rFont val="Arial"/>
      </rPr>
      <t>. Я буду справляться с этими проблемами добавлением четвертой текущей цели:</t>
    </r>
    <r>
      <rPr>
        <b/>
        <sz val="10"/>
        <rFont val="Arial"/>
      </rPr>
      <t xml:space="preserve"> постоянно работать над психологической составляющей моей игры</t>
    </r>
    <r>
      <rPr>
        <sz val="10"/>
        <color rgb="FF000000"/>
        <rFont val="Arial"/>
      </rPr>
      <t xml:space="preserve">. 
• </t>
    </r>
    <r>
      <rPr>
        <b/>
        <sz val="10"/>
        <color rgb="FFFF0000"/>
        <rFont val="Arial"/>
      </rPr>
      <t>Потеря мотивации может уничтожить мою цель</t>
    </r>
    <r>
      <rPr>
        <sz val="10"/>
        <color rgb="FF000000"/>
        <rFont val="Arial"/>
      </rPr>
      <t xml:space="preserve">, поэтому </t>
    </r>
    <r>
      <rPr>
        <b/>
        <sz val="10"/>
        <rFont val="Arial"/>
      </rPr>
      <t>я буду предельно осторожен сразу со старта</t>
    </r>
    <r>
      <rPr>
        <sz val="10"/>
        <color rgb="FF000000"/>
        <rFont val="Arial"/>
      </rPr>
      <t xml:space="preserve">, чтобы </t>
    </r>
    <r>
      <rPr>
        <b/>
        <sz val="10"/>
        <rFont val="Arial"/>
      </rPr>
      <t>убедиться в минимизации потенциально вредных факторов.</t>
    </r>
  </si>
  <si>
    <t>Профиль процесса принятия решений:</t>
  </si>
  <si>
    <t>Осталось выиграть $ до подъема:</t>
  </si>
  <si>
    <t>⦁ Какие факторы вы учитываете в раздаче?</t>
  </si>
  <si>
    <t>2. Еженедельно изучать теоретические аспекты и закреплять на практике</t>
  </si>
  <si>
    <t>3. Ежедневно разбирать допущенные ошибки и сомнительные раздачи и разрабатывать и внедрять способы устранения допускаемых ликов</t>
  </si>
  <si>
    <t>⦁ Какие вопросы вы задаете себе по ходу раздачи?</t>
  </si>
  <si>
    <t>4. Ежедневно использовать ментальную историю раздач и психологический дневник для работы над психологической составляющей моей игры.</t>
  </si>
  <si>
    <t>Осталось проиграть БИ до спуска:</t>
  </si>
  <si>
    <t>⦁ Задаете ли вы себе эти вопросы или учитываете данные факторы всегда в одном и том же порядке или в порядке, адаптированном к конкретной раздаче?</t>
  </si>
  <si>
    <t>5. Увеличить объем игры до 80к рук в месяц путем добавления столов с 6 до 10 и увеличения часов игры с 2-3 до 4-5</t>
  </si>
  <si>
    <t>⦁ Какие факторы у вас не получается учитывать, когда ваш разум недостаточно свеж?</t>
  </si>
  <si>
    <t>Осталось проиграть $ до спуска:</t>
  </si>
  <si>
    <t>⦁ Каковы наиболее распространенные пути, на которые разбивается ваш процесс принятия решений?</t>
  </si>
  <si>
    <t>Дневник выводов средств</t>
  </si>
  <si>
    <t>Профиль фокуса:</t>
  </si>
  <si>
    <t>2. Выработать безразличное отношение к текущим результатам сессии и ориентироваться на факторы, зависящие от меня на короткой дистанции
Конечная точка: результаты не оказывают влияние на состояние, результаты не оказывают влияние на продолжительность сессии, отказ от вылазок на лимит выше с целью закрыть сессию в ноль, просмотр результатов только по окончанию сессии
Временные рамки: до 07.19</t>
  </si>
  <si>
    <t>⦁ Какие факторы ведут к вашему идеальному уровню фокуса?</t>
  </si>
  <si>
    <t>Размер вывода средств</t>
  </si>
  <si>
    <t>БР после вывода средств</t>
  </si>
  <si>
    <t>1. Ограничить и сократить просмотр текущих результатов сессии через кассу и HM2</t>
  </si>
  <si>
    <t>% от банкролла</t>
  </si>
  <si>
    <t>Цель вывода средств</t>
  </si>
  <si>
    <t>⦁ Как долго длится идеальный уровень фокуса и каков первый признак, указывающий на то, что вы его потеряли?</t>
  </si>
  <si>
    <t>Результаты текущей сессии напрямую влияют на мое настроение, в следствие чего из-за колебаний дисперсии я часто могу пребывать в негативном состоянии. Ориентируясь на результаты текущей сессии я склонен радоваться выигрышу раздаче, если сыграл неправильно, а также огорчаться, если сыграл правильно, но проиграл. Для меня отрицательный результат - это шаг назад, даже если я играл безукоризненно</t>
  </si>
  <si>
    <r>
      <t xml:space="preserve">• </t>
    </r>
    <r>
      <rPr>
        <b/>
        <sz val="10"/>
        <color rgb="FFFF0000"/>
        <rFont val="Arial"/>
      </rPr>
      <t>При проигрыше нескольких БИ подряд</t>
    </r>
    <r>
      <rPr>
        <sz val="10"/>
        <color rgb="FF000000"/>
        <rFont val="Arial"/>
      </rPr>
      <t xml:space="preserve"> в результате ошибок или кулеров, я могу поддаться соблазну залезть в кассу, чтобы посмотреть сколько я проиграл. Чтобы справиться с данной проблемой, мне необходимо </t>
    </r>
    <r>
      <rPr>
        <b/>
        <sz val="10"/>
        <rFont val="Arial"/>
      </rPr>
      <t>задействовать логику</t>
    </r>
    <r>
      <rPr>
        <sz val="10"/>
        <color rgb="FF000000"/>
        <rFont val="Arial"/>
      </rPr>
      <t xml:space="preserve">, вспоминая о том, что результаты на короткой дистанции не имеют значения, если ваши принимаемые решения были правильными
• Также при большом проигрыше я </t>
    </r>
    <r>
      <rPr>
        <b/>
        <sz val="10"/>
        <color rgb="FFFF0000"/>
        <rFont val="Arial"/>
      </rPr>
      <t>не захочу заканчивать сессию с отрицательным результатом</t>
    </r>
    <r>
      <rPr>
        <sz val="10"/>
        <color rgb="FF000000"/>
        <rFont val="Arial"/>
      </rPr>
      <t xml:space="preserve">, так воспринимаю то как шаг назад, вследствие чего я могу </t>
    </r>
    <r>
      <rPr>
        <b/>
        <sz val="10"/>
        <color rgb="FFFF0000"/>
        <rFont val="Arial"/>
      </rPr>
      <t>предпринимать попытки закончить сессию в ноль с помощью долгой игры с неоптимальном состоянии и игры на более высоком лимите</t>
    </r>
    <r>
      <rPr>
        <sz val="10"/>
        <color rgb="FF000000"/>
        <rFont val="Arial"/>
      </rPr>
      <t xml:space="preserve">. Я буду играть, </t>
    </r>
    <r>
      <rPr>
        <b/>
        <sz val="10"/>
        <rFont val="Arial"/>
      </rPr>
      <t>соблюдая СТОП-ЛОСС и оценивая свое психологическое состояние, прекращая игру в неоптимальном состоянии и тильте</t>
    </r>
  </si>
  <si>
    <t>⦁ Что приводит к потере фокуса?</t>
  </si>
  <si>
    <t>2. В качестве оценки сессии критерий выигрыша/проигрыша заменить на фактор, контролируемый на короткой дистанции (качество принимаемых решений, избегание старых ошибок, проработка стратегического аспекта, оценка психологического состояния и реагирование на дисперсию и т.д.)</t>
  </si>
  <si>
    <t>⦁ Как часто вы теряете фокус во время сессии?</t>
  </si>
  <si>
    <t>⦁ Сколько времени вам необходимо для того, чтобы заметить, что вы потеряли фокус и сколько времени необходимо на его восстановление?</t>
  </si>
  <si>
    <t>3. Сократить периоды пребывания в состоянии тильта, чтобы в дальнейшем полностью избавиться от тильта
Конечная точка: игра с течение трех месяцев подряд без тильта, сохранение спокойствия при продолжительном негативном влиянии дисперсии
Временные рамки: до 07.19</t>
  </si>
  <si>
    <t>⦁ Когда ваш фокус обычно находится на низшем уровне?</t>
  </si>
  <si>
    <t>1. Сначала затрачивать, по крайней мере, два часа в неделю, пытаясь понять причины, признаки и последствия проявления тильта. Создать логическое утверждение, помогающее бороться с ним во время игры.</t>
  </si>
  <si>
    <t>Тильт является основной причиной потери серьезной суммы денег, что может вогнать меня в действительно унылое состояние. Тильт является препятствием к высокому винрейту и активному продвижению вверх по лимитам и способствует застою</t>
  </si>
  <si>
    <t>⦁ Когда вы отвлекаетесь на посторонние вещи, о чем вы обычно думаете?</t>
  </si>
  <si>
    <r>
      <t xml:space="preserve">• </t>
    </r>
    <r>
      <rPr>
        <b/>
        <sz val="10"/>
        <color rgb="FFFF0000"/>
        <rFont val="Arial"/>
      </rPr>
      <t>Даунстрик</t>
    </r>
    <r>
      <rPr>
        <sz val="10"/>
        <color rgb="FF000000"/>
        <rFont val="Arial"/>
      </rPr>
      <t xml:space="preserve"> может оказать на меня серьезное давление и это лишь ухудшит мой тильт. С этой проблемой я буду справляться </t>
    </r>
    <r>
      <rPr>
        <b/>
        <sz val="10"/>
        <rFont val="Arial"/>
      </rPr>
      <t>объективным анализом влияния дисперсии, а также оценкой своих способностей и способностей моих оппонентов</t>
    </r>
  </si>
  <si>
    <t>2. Регулярно оценивать мою злость и писать об этом в дневнике. Сохранять ментальную историю раздач, когда в этом есть необходимость, либо просматривать имеющуюся.</t>
  </si>
  <si>
    <t>⦁ Вы склонны иметь худший фокус в начале, середине или конце игровой сессии?</t>
  </si>
  <si>
    <t>3. Распознавать тактические ошибки, которые я обычно совершаю, будучи в тильте, и создать стратегическое напоминание, чтобы убедиться в том, что я не совершаю этих ошибок во время игры.</t>
  </si>
  <si>
    <t>4. Проводить разминку перед игрой, которая подготовит меня к борьбе с тильтом всякий раз, когда я играю</t>
  </si>
  <si>
    <t>⦁ Насколько хорошо вы справляетесь с отсутствием хороших карт?</t>
  </si>
  <si>
    <t>⦁ Каким образом сон, питание и физические упражнения влияют на качество вашего фокуса?</t>
  </si>
  <si>
    <t>Профиль целеполагания:</t>
  </si>
  <si>
    <t>Ключевые аспекты целеполагания:</t>
  </si>
  <si>
    <t>⦁ Как вы отслеживаете достижение своих целей?</t>
  </si>
  <si>
    <t>1. Ставьте конечные и текущие цели, чтобы придать четкое направление развитию своей игры, распознавать свой прогресс развития и повысить мотивацию к достижению поставленных целей</t>
  </si>
  <si>
    <t>2. Точно оцениватйте спектр своих способностей, устраняйте психологические проблемы и ошибки C-game и повышайте свою уверенность для эффективного раскрытия собственного потенциала</t>
  </si>
  <si>
    <t>3. Ориентируйтесь на свои поставленные цели, а не на ожидания, которые зачастую являются завышенными</t>
  </si>
  <si>
    <t>4. Распознавайте и устраняйте бессознательные противоречивые цели, чтобы перенаправить свой фокус и мотивацию на те цели, которые являются для вас наиболее важными</t>
  </si>
  <si>
    <t>5. При постановке новых целей, учитывайте свои достижения и неудачи, а также уроки, извлеченные из прошлого опыта, чтобы с помощью извлеченных уроков вам не приходилось по новой получать негативный опыт</t>
  </si>
  <si>
    <t>6.  Ставя перед собой цели, определяйте прчиины, по которым вы хотете достичь своих целей, чтобы задать направление своим целям и повысить мотивацию к их достижению</t>
  </si>
  <si>
    <t>7. При постановке целей учитывайте возможные препятствия, с которыми вам придется столкнуться, чтобы быть готовым к ним и эффективно их преодолеть</t>
  </si>
  <si>
    <t>Советы по постановке и достижению целей:</t>
  </si>
  <si>
    <t>1. Обозначьте конечную точку цели</t>
  </si>
  <si>
    <t>⦁ Насколько вы хороши в постановке достижимых целей?</t>
  </si>
  <si>
    <t>2. Отслеживайте прогресс</t>
  </si>
  <si>
    <t>3. Поставьте перед собой две цели - минимальную и максимальную</t>
  </si>
  <si>
    <t>4. Принимайте решения, приближающие вас к целям</t>
  </si>
  <si>
    <t>5. Установите временные рамки</t>
  </si>
  <si>
    <t>6. Поставьте перед собой личные цели</t>
  </si>
  <si>
    <t>⦁ Каковы ваши сильные и слабые стороны?</t>
  </si>
  <si>
    <t>7. Подберите верное количество целей</t>
  </si>
  <si>
    <t>8. Используйте конструктивный язык</t>
  </si>
  <si>
    <t>9. Проведите тщательное сравнение</t>
  </si>
  <si>
    <t>10. Не расслабляйтесь перед финишем</t>
  </si>
  <si>
    <t>⦁ Имели ли вы в прошлом склонность переоценивать или недооценивать свои сильные и слабые стороны?</t>
  </si>
  <si>
    <t xml:space="preserve">⦁ Что в покере вызывало в вас наиболее сильные эмоции? Вдохновляют ли эти вещи вас до сих пор? </t>
  </si>
  <si>
    <t>⦁ Склонны ли вы переоценивать или недооценивать время, которое понадобится вам для достижения ваших целей?</t>
  </si>
  <si>
    <t>⦁ Насколько точны вы были в определении своего потенциала?</t>
  </si>
  <si>
    <t>⦁ Что приводило вас к провалу в прошлом?</t>
  </si>
  <si>
    <t>ИЗУЧЕННЫЕ МАТЕРИАЛЫ</t>
  </si>
  <si>
    <t>Видеосерии:</t>
  </si>
  <si>
    <t>⦁ Какие противоречивые цели создавали вам проблемы в прошлом?</t>
  </si>
  <si>
    <t>Одиночные видео:</t>
  </si>
  <si>
    <t>⦁ Каковы ваши краткосрочные и долгосрочные цели?</t>
  </si>
  <si>
    <t>⦁ По каким причинам вы хотите достичь своих целей?</t>
  </si>
  <si>
    <t>⦁ Какие преграды, скорее всего, встанут на вашем пути?</t>
  </si>
  <si>
    <t>Профиль самодисциплины:</t>
  </si>
  <si>
    <t>⦁ Какие специфические ошибки вы совершаете, когда ваша самодисциплина падает вниз?</t>
  </si>
  <si>
    <t>⦁ Каков первый признак того, что ваша самодисциплина стала проблемой?</t>
  </si>
  <si>
    <t>⦁ В какой ситуации вам, скорее всего, будет не хватать самодисциплины?</t>
  </si>
  <si>
    <t>ПОЛЕЗНЫЕ ССЫЛКИ</t>
  </si>
  <si>
    <t>⦁ Когда возникает больше проблем: когда вы проигрываете или когда выигрываете?</t>
  </si>
  <si>
    <t>⦁ Где вы испытываете проблемы с сохранением самодисциплины – за столами или за их пределами?</t>
  </si>
  <si>
    <t>⦁ Склонны ли вы забывать о важных вещах, которые вам необходимо делать? Если да, то ищете ли вы оправдания тому, почему их не делаете?</t>
  </si>
  <si>
    <t>⦁ Какие оправдания вы говорите себе или другим?</t>
  </si>
  <si>
    <t>⦁ Что именно улучшает ваш уровень самодисциплины?</t>
  </si>
  <si>
    <t>Курсы:</t>
  </si>
  <si>
    <t>Книги:</t>
  </si>
  <si>
    <t>МАТЕМАТИЧЕСКАЯ ШПАРГАЛКА</t>
  </si>
  <si>
    <t>Минимальное необходимое Фолд-Эквити (точка безуб. блефа)</t>
  </si>
  <si>
    <t>Минимальное необходимо фолд-эквити для полублефа, учитывая эквити (только All-In)</t>
  </si>
  <si>
    <t>SPR Калькуляция</t>
  </si>
  <si>
    <t>Бетсайзинг (не включая деньги в поте)</t>
  </si>
  <si>
    <t>Размер эффективного стека</t>
  </si>
  <si>
    <t>Текущий размер пота (до нашей ставки/рейза)</t>
  </si>
  <si>
    <t>Текущий размер пота</t>
  </si>
  <si>
    <t>% от пота</t>
  </si>
  <si>
    <t>Значаение SPR</t>
  </si>
  <si>
    <t>Минимальное необходимое Фолд-Эквити</t>
  </si>
  <si>
    <t>Предполагаемое эквити</t>
  </si>
  <si>
    <t>Минимальное необходимое эквити на колл (пот-оддсы)</t>
  </si>
  <si>
    <t>EV в случае колла с учетом эквити</t>
  </si>
  <si>
    <t>Подготовка к пушу на следующей улице</t>
  </si>
  <si>
    <t>Минимальное необходимое фолд-эквити для полублефа, учитывая эквити</t>
  </si>
  <si>
    <t>Размер ставки, необходимую заколлировать</t>
  </si>
  <si>
    <t>Текущий размер пота (после ставки/рейза оппонента)</t>
  </si>
  <si>
    <t>Минимальное необходимо эквити для полублефа, учитывая фолд-эквити (только All-In)</t>
  </si>
  <si>
    <t>Сайзинг для пуша в пот-бет на след. улице</t>
  </si>
  <si>
    <t>% от пота (без учета ставки/рейза оппонента)</t>
  </si>
  <si>
    <t>Сайзинг для пуша в 2/3 пота на след. улице</t>
  </si>
  <si>
    <t>Имплайды (минимальный необходимый профит на след. улице)</t>
  </si>
  <si>
    <t>Предполагаемое фолд-эквити</t>
  </si>
  <si>
    <t>Вероятность усиления руки (только на след. улице)</t>
  </si>
  <si>
    <t>EV в случае фолда</t>
  </si>
  <si>
    <t>Минимальное необходимое эквити для полублефа</t>
  </si>
  <si>
    <t>(при отрицательном значении необходимо 0% эквити)</t>
  </si>
  <si>
    <t>ПОТ-ОДДСЫ И ТОЧКА БЕЗУБЫТОЧНОСТИ БЛЕФА</t>
  </si>
  <si>
    <t>EV полублефа при предполагаемых фолд-эквити и эквити (только All-In)</t>
  </si>
  <si>
    <t> </t>
  </si>
  <si>
    <t>Flop to Turn</t>
  </si>
  <si>
    <t>Минимальный необходимый профит на след. улице</t>
  </si>
  <si>
    <t>Turn to River</t>
  </si>
  <si>
    <t>Flop to River</t>
  </si>
  <si>
    <t>Бетсайзинг (%)</t>
  </si>
  <si>
    <t>(при отрицательном значении имеются прямые пот-оддсы)</t>
  </si>
  <si>
    <t>Минимальное эквити для колла (Пот-оддсы):</t>
  </si>
  <si>
    <t>Минимальное фолд-эквити для блефа (Точка безубыточности блефа):</t>
  </si>
  <si>
    <t>Outs</t>
  </si>
  <si>
    <t>%</t>
  </si>
  <si>
    <t>Ожидаемое фолд-эквити</t>
  </si>
  <si>
    <t>Odds</t>
  </si>
  <si>
    <t>Ожидаемое эквити</t>
  </si>
  <si>
    <t>1.35:1</t>
  </si>
  <si>
    <t>1.30:1</t>
  </si>
  <si>
    <t>0.48:1</t>
  </si>
  <si>
    <t>EV полублефа при предполагаемых фолд-эквити и эквити</t>
  </si>
  <si>
    <t>ЧАСТОТА ЗАЩИТЫ ПРОТИВ 3-БЕТОВ</t>
  </si>
  <si>
    <t>OOP vs 3-Bet</t>
  </si>
  <si>
    <t>IP vs 3-Bet SB</t>
  </si>
  <si>
    <t>IP vs 3-Bet BB</t>
  </si>
  <si>
    <t>1.47:1</t>
  </si>
  <si>
    <t>SB vs 3-Bet BB</t>
  </si>
  <si>
    <t>1.42:1</t>
  </si>
  <si>
    <t>Open Size (CO,MP,UTG)</t>
  </si>
  <si>
    <t>0.54:1</t>
  </si>
  <si>
    <t xml:space="preserve">3bet Size (BU, CO, MP) </t>
  </si>
  <si>
    <t>Folding Frequency</t>
  </si>
  <si>
    <t>Adjusted Folding Frequency (-0%)</t>
  </si>
  <si>
    <t>Open Size (BU,CO,MP,UTG)</t>
  </si>
  <si>
    <t xml:space="preserve">3bet Size (SB) </t>
  </si>
  <si>
    <t>Adjusted Folding Frequency (-2%)</t>
  </si>
  <si>
    <t>1.61:1</t>
  </si>
  <si>
    <t xml:space="preserve">3bet Size (BB) </t>
  </si>
  <si>
    <t>1.56:1</t>
  </si>
  <si>
    <t>0.60:1</t>
  </si>
  <si>
    <t>Adjusted Folding Frequency (-5%)</t>
  </si>
  <si>
    <t>Open Size          (SB)</t>
  </si>
  <si>
    <t>Adjusted Folding Frequency (-3%)</t>
  </si>
  <si>
    <t>1.77:1</t>
  </si>
  <si>
    <t>1.71:1</t>
  </si>
  <si>
    <t>0.67:1</t>
  </si>
  <si>
    <t>1.94:1</t>
  </si>
  <si>
    <t>1.88:1</t>
  </si>
  <si>
    <t>0.75:1</t>
  </si>
  <si>
    <t>2.13:1</t>
  </si>
  <si>
    <t>2.07:1</t>
  </si>
  <si>
    <t>0.85:1</t>
  </si>
  <si>
    <t>2.36:1</t>
  </si>
  <si>
    <t>2.29:1</t>
  </si>
  <si>
    <t>0.95:1</t>
  </si>
  <si>
    <t>2.62:1</t>
  </si>
  <si>
    <t>2.54:1</t>
  </si>
  <si>
    <t>1.08:1</t>
  </si>
  <si>
    <t>2.92:1</t>
  </si>
  <si>
    <t>2.83:1</t>
  </si>
  <si>
    <t>1.22:1</t>
  </si>
  <si>
    <t>3.27:1</t>
  </si>
  <si>
    <t>3.18:1</t>
  </si>
  <si>
    <t>1.40:1</t>
  </si>
  <si>
    <t>3.70:1</t>
  </si>
  <si>
    <t>3.60:1</t>
  </si>
  <si>
    <t>1.60:1</t>
  </si>
  <si>
    <t>4.22:1</t>
  </si>
  <si>
    <t>4.11:1</t>
  </si>
  <si>
    <t>1.86:1</t>
  </si>
  <si>
    <t>4.88:1</t>
  </si>
  <si>
    <t>4.75:1</t>
  </si>
  <si>
    <t>2.17:1</t>
  </si>
  <si>
    <t>5.71:1</t>
  </si>
  <si>
    <t>5.57:1</t>
  </si>
  <si>
    <t>2.60:1</t>
  </si>
  <si>
    <t>6.83:1</t>
  </si>
  <si>
    <t>6.67:1</t>
  </si>
  <si>
    <t>3.15:1</t>
  </si>
  <si>
    <t>8.40:1</t>
  </si>
  <si>
    <t>8.20:1</t>
  </si>
  <si>
    <t>3.93:1</t>
  </si>
  <si>
    <t>Формулы</t>
  </si>
  <si>
    <t>10.75:1</t>
  </si>
  <si>
    <t>10.50:1</t>
  </si>
  <si>
    <t>5.06:1</t>
  </si>
  <si>
    <t>Минимальное эквити для колла (пот-оддсы):</t>
  </si>
  <si>
    <t>14.67:1</t>
  </si>
  <si>
    <t>14.33:1</t>
  </si>
  <si>
    <t>7.00:1</t>
  </si>
  <si>
    <t>Размер колла / (Размер колла + Размер банка)</t>
  </si>
  <si>
    <t>22.50:1</t>
  </si>
  <si>
    <t>22.00:1</t>
  </si>
  <si>
    <t>10.90:1</t>
  </si>
  <si>
    <t>Минимальное фолд-эквити для блефа (точка безубыточности блефа):</t>
  </si>
  <si>
    <t>46.00:1</t>
  </si>
  <si>
    <t>45.00:1</t>
  </si>
  <si>
    <t>22.26:1</t>
  </si>
  <si>
    <t>Размер ставки / (Размер ставки + Размер банка)</t>
  </si>
  <si>
    <t>ВОД по чек-рейзам</t>
  </si>
  <si>
    <t>Физкультура</t>
  </si>
  <si>
    <t>Тема</t>
  </si>
  <si>
    <t>Кол-во часов</t>
  </si>
  <si>
    <t>Разбор</t>
  </si>
  <si>
    <t>Занятие</t>
  </si>
  <si>
    <t>ПРИМЕР -&gt;</t>
  </si>
  <si>
    <t>NL5k</t>
  </si>
  <si>
    <t>7/10</t>
  </si>
  <si>
    <t>3/10</t>
  </si>
  <si>
    <t>9/10</t>
  </si>
  <si>
    <t>1/1</t>
  </si>
  <si>
    <t>0/1</t>
  </si>
  <si>
    <t>5/10</t>
  </si>
  <si>
    <t>10/10</t>
  </si>
  <si>
    <t>6/10</t>
  </si>
  <si>
    <t>1/10</t>
  </si>
  <si>
    <t>ОБРАЗЕЦ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</si>
</sst>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dd\.mm\.yyyy"/>
    <numFmt numFmtId="165" formatCode="[$$]#,##0.00"/>
    <numFmt numFmtId="166" formatCode="d\-m"/>
    <numFmt numFmtId="167" formatCode="d/m"/>
    <numFmt numFmtId="168" formatCode="0.0"/>
    <numFmt numFmtId="169" formatCode="0.000"/>
    <numFmt numFmtId="170" formatCode="_(* #,##0.00_);_(* \(#,##0.00\);_(* &quot;-&quot;??_);_(@_)"/>
    <numFmt numFmtId="171" formatCode="_(* #,##0_);_(* \(#,##0\);_(* &quot;-&quot;??_);_(@_)"/>
  </numFmts>
  <fonts count="62">
    <font>
      <sz val="10"/>
      <color rgb="FF000000"/>
      <name val="Arial"/>
    </font>
    <font>
      <b/>
      <sz val="14"/>
      <name val="Arial"/>
    </font>
    <font>
      <b/>
      <sz val="12"/>
      <color rgb="FFFFFFFF"/>
      <name val="Arial"/>
    </font>
    <font>
      <sz val="10"/>
      <name val="Arial"/>
    </font>
    <font>
      <b/>
      <sz val="12"/>
      <name val="Arial"/>
    </font>
    <font>
      <b/>
      <i/>
      <sz val="12"/>
      <color rgb="FFFFFFFF"/>
      <name val="Arial"/>
    </font>
    <font>
      <b/>
      <i/>
      <sz val="12"/>
      <name val="Arial"/>
    </font>
    <font>
      <sz val="12"/>
      <color rgb="FFFFFFFF"/>
      <name val="Arial"/>
    </font>
    <font>
      <sz val="12"/>
      <name val="Arial"/>
    </font>
    <font>
      <sz val="10"/>
      <color rgb="FFFFFFFF"/>
      <name val="Arial"/>
    </font>
    <font>
      <sz val="10"/>
      <name val="Arial"/>
    </font>
    <font>
      <i/>
      <sz val="9"/>
      <name val="Arial"/>
    </font>
    <font>
      <i/>
      <sz val="10"/>
      <color rgb="FFF2F2F2"/>
      <name val="Arial"/>
    </font>
    <font>
      <b/>
      <sz val="10"/>
      <name val="Arial"/>
    </font>
    <font>
      <sz val="10"/>
      <color rgb="FFFFFFFF"/>
      <name val="Arial"/>
    </font>
    <font>
      <b/>
      <sz val="10"/>
      <color rgb="FFFFFFFF"/>
      <name val="Arial"/>
    </font>
    <font>
      <b/>
      <sz val="14"/>
      <color rgb="FF333333"/>
      <name val="&quot;Open Sans&quot;"/>
    </font>
    <font>
      <sz val="11"/>
      <color rgb="FF333333"/>
      <name val="&quot;Open Sans&quot;"/>
    </font>
    <font>
      <sz val="10"/>
      <color rgb="FF000000"/>
      <name val="Arial"/>
    </font>
    <font>
      <b/>
      <sz val="12"/>
      <name val="Arial"/>
    </font>
    <font>
      <b/>
      <sz val="10"/>
      <name val="Arial"/>
    </font>
    <font>
      <b/>
      <sz val="10"/>
      <color rgb="FF000000"/>
      <name val="Arial"/>
    </font>
    <font>
      <b/>
      <sz val="10"/>
      <color rgb="FFFFFFFF"/>
      <name val="Arial"/>
    </font>
    <font>
      <i/>
      <sz val="10"/>
      <color rgb="FFFFFFFF"/>
      <name val="Arial"/>
    </font>
    <font>
      <b/>
      <sz val="10"/>
      <color rgb="FF000000"/>
      <name val="Arial"/>
    </font>
    <font>
      <b/>
      <sz val="10"/>
      <color rgb="FF000000"/>
      <name val="Arial"/>
    </font>
    <font>
      <sz val="11"/>
      <color rgb="FF333333"/>
      <name val="Arial"/>
    </font>
    <font>
      <b/>
      <i/>
      <sz val="10"/>
      <name val="Arial"/>
    </font>
    <font>
      <b/>
      <i/>
      <sz val="10"/>
      <color rgb="FF000000"/>
      <name val="Arial"/>
    </font>
    <font>
      <b/>
      <i/>
      <sz val="10"/>
      <name val="Arial"/>
    </font>
    <font>
      <b/>
      <i/>
      <sz val="11"/>
      <name val="Arial"/>
    </font>
    <font>
      <i/>
      <sz val="10"/>
      <color rgb="FF000000"/>
      <name val="Arial"/>
    </font>
    <font>
      <sz val="11"/>
      <color rgb="FF000000"/>
      <name val="Inconsolata"/>
    </font>
    <font>
      <b/>
      <sz val="12"/>
      <color rgb="FFFF0000"/>
      <name val="Arial"/>
    </font>
    <font>
      <sz val="10"/>
      <color rgb="FF000000"/>
      <name val="-apple-system"/>
    </font>
    <font>
      <b/>
      <sz val="14"/>
      <color rgb="FF000000"/>
      <name val="Arial"/>
    </font>
    <font>
      <b/>
      <sz val="14"/>
      <color rgb="FFFFFFFF"/>
      <name val="Arial"/>
    </font>
    <font>
      <b/>
      <sz val="18"/>
      <color rgb="FF000000"/>
      <name val="Arial"/>
    </font>
    <font>
      <b/>
      <sz val="18"/>
      <color rgb="FFFFFFFF"/>
      <name val="Arial"/>
    </font>
    <font>
      <b/>
      <sz val="10"/>
      <color rgb="FFFF0000"/>
      <name val="Arial"/>
    </font>
    <font>
      <b/>
      <sz val="10"/>
      <color rgb="FF006100"/>
      <name val="Arial"/>
    </font>
    <font>
      <sz val="11"/>
      <color rgb="FF006100"/>
      <name val="Calibri"/>
    </font>
    <font>
      <b/>
      <sz val="12"/>
      <color rgb="FFFA7D00"/>
      <name val="Calibri"/>
    </font>
    <font>
      <sz val="12"/>
      <color rgb="FFFA7D00"/>
      <name val="Calibri"/>
    </font>
    <font>
      <b/>
      <sz val="11"/>
      <name val="Arial"/>
    </font>
    <font>
      <b/>
      <sz val="11"/>
      <name val="Arial"/>
    </font>
    <font>
      <u/>
      <sz val="10"/>
      <color rgb="FF1155CC"/>
      <name val="Arial"/>
    </font>
    <font>
      <u/>
      <sz val="10"/>
      <color rgb="FF1155CC"/>
      <name val="Arial"/>
    </font>
    <font>
      <b/>
      <sz val="11"/>
      <color rgb="FF9C6500"/>
      <name val="Arial"/>
    </font>
    <font>
      <sz val="11"/>
      <color rgb="FF000000"/>
      <name val="Calibri"/>
    </font>
    <font>
      <b/>
      <sz val="12"/>
      <color rgb="FF000000"/>
      <name val="Arial"/>
    </font>
    <font>
      <b/>
      <sz val="12"/>
      <color rgb="FF272727"/>
      <name val="Arial"/>
    </font>
    <font>
      <sz val="12"/>
      <color rgb="FF272727"/>
      <name val="Arial"/>
    </font>
    <font>
      <b/>
      <sz val="11"/>
      <color rgb="FF000000"/>
      <name val="Arial"/>
    </font>
    <font>
      <b/>
      <sz val="11"/>
      <color rgb="FFFFFFFF"/>
      <name val="Arial"/>
    </font>
    <font>
      <sz val="11"/>
      <color rgb="FF000000"/>
      <name val="Arial"/>
    </font>
    <font>
      <b/>
      <sz val="12"/>
      <color rgb="FF006100"/>
      <name val="Calibri"/>
    </font>
    <font>
      <sz val="10"/>
      <color theme="1"/>
      <name val="Arial"/>
      <family val="2"/>
      <charset val="204"/>
    </font>
    <font>
      <b/>
      <sz val="10"/>
      <color theme="1"/>
      <name val="Arial"/>
      <family val="2"/>
      <charset val="204"/>
    </font>
    <font>
      <b/>
      <sz val="10"/>
      <color rgb="FFFFFFFF"/>
      <name val="Arial"/>
      <family val="2"/>
      <charset val="204"/>
    </font>
    <font>
      <b/>
      <sz val="10"/>
      <color rgb="FF000000"/>
      <name val="Arial"/>
      <family val="2"/>
      <charset val="204"/>
    </font>
    <font>
      <sz val="10"/>
      <name val="Arial"/>
      <family val="2"/>
      <charset val="204"/>
    </font>
  </fonts>
  <fills count="35">
    <fill>
      <patternFill patternType="none"/>
    </fill>
    <fill>
      <patternFill patternType="gray125"/>
    </fill>
    <fill>
      <patternFill patternType="solid">
        <fgColor rgb="FF4472C4"/>
        <bgColor rgb="FF4472C4"/>
      </patternFill>
    </fill>
    <fill>
      <patternFill patternType="solid">
        <fgColor rgb="FFFF9900"/>
        <bgColor rgb="FFFF9900"/>
      </patternFill>
    </fill>
    <fill>
      <patternFill patternType="solid">
        <fgColor rgb="FF006100"/>
        <bgColor rgb="FF006100"/>
      </patternFill>
    </fill>
    <fill>
      <patternFill patternType="solid">
        <fgColor rgb="FF333333"/>
        <bgColor rgb="FF333333"/>
      </patternFill>
    </fill>
    <fill>
      <patternFill patternType="solid">
        <fgColor rgb="FFFFEB9C"/>
        <bgColor rgb="FFFFEB9C"/>
      </patternFill>
    </fill>
    <fill>
      <patternFill patternType="solid">
        <fgColor rgb="FF5B9BD5"/>
        <bgColor rgb="FF5B9BD5"/>
      </patternFill>
    </fill>
    <fill>
      <patternFill patternType="solid">
        <fgColor rgb="FF8E7CC3"/>
        <bgColor rgb="FF8E7CC3"/>
      </patternFill>
    </fill>
    <fill>
      <patternFill patternType="solid">
        <fgColor rgb="FF9CC2E5"/>
        <bgColor rgb="FF9CC2E5"/>
      </patternFill>
    </fill>
    <fill>
      <patternFill patternType="solid">
        <fgColor rgb="FFFFFFFF"/>
        <bgColor rgb="FFFFFFFF"/>
      </patternFill>
    </fill>
    <fill>
      <patternFill patternType="solid">
        <fgColor rgb="FFBDD6EE"/>
        <bgColor rgb="FFBDD6EE"/>
      </patternFill>
    </fill>
    <fill>
      <patternFill patternType="solid">
        <fgColor rgb="FFB7B7B7"/>
        <bgColor rgb="FFB7B7B7"/>
      </patternFill>
    </fill>
    <fill>
      <patternFill patternType="solid">
        <fgColor rgb="FF8064A2"/>
        <bgColor rgb="FF8064A2"/>
      </patternFill>
    </fill>
    <fill>
      <patternFill patternType="solid">
        <fgColor rgb="FFD9E2F3"/>
        <bgColor rgb="FFD9E2F3"/>
      </patternFill>
    </fill>
    <fill>
      <patternFill patternType="solid">
        <fgColor rgb="FFD9EAD3"/>
        <bgColor rgb="FFD9EAD3"/>
      </patternFill>
    </fill>
    <fill>
      <patternFill patternType="solid">
        <fgColor rgb="FFDEEAF6"/>
        <bgColor rgb="FFDEEAF6"/>
      </patternFill>
    </fill>
    <fill>
      <patternFill patternType="solid">
        <fgColor rgb="FFFFF2CC"/>
        <bgColor rgb="FFFFF2CC"/>
      </patternFill>
    </fill>
    <fill>
      <patternFill patternType="solid">
        <fgColor rgb="FFF4CCCC"/>
        <bgColor rgb="FFF4CCCC"/>
      </patternFill>
    </fill>
    <fill>
      <patternFill patternType="solid">
        <fgColor rgb="FF70AD47"/>
        <bgColor rgb="FF70AD47"/>
      </patternFill>
    </fill>
    <fill>
      <patternFill patternType="solid">
        <fgColor rgb="FFE2EFD9"/>
        <bgColor rgb="FFE2EFD9"/>
      </patternFill>
    </fill>
    <fill>
      <patternFill patternType="solid">
        <fgColor rgb="FFFFFF00"/>
        <bgColor rgb="FFFFFF00"/>
      </patternFill>
    </fill>
    <fill>
      <patternFill patternType="solid">
        <fgColor rgb="FF674EA7"/>
        <bgColor rgb="FF674EA7"/>
      </patternFill>
    </fill>
    <fill>
      <patternFill patternType="solid">
        <fgColor rgb="FFF2F2F2"/>
        <bgColor rgb="FFF2F2F2"/>
      </patternFill>
    </fill>
    <fill>
      <patternFill patternType="solid">
        <fgColor rgb="FFD9D2E9"/>
        <bgColor rgb="FFD9D2E9"/>
      </patternFill>
    </fill>
    <fill>
      <patternFill patternType="solid">
        <fgColor rgb="FFC5E0B3"/>
        <bgColor rgb="FFC5E0B3"/>
      </patternFill>
    </fill>
    <fill>
      <patternFill patternType="solid">
        <fgColor rgb="FFCCCCCC"/>
        <bgColor rgb="FFCCCCCC"/>
      </patternFill>
    </fill>
    <fill>
      <patternFill patternType="solid">
        <fgColor rgb="FFB6D7A8"/>
        <bgColor rgb="FFB6D7A8"/>
      </patternFill>
    </fill>
    <fill>
      <patternFill patternType="solid">
        <fgColor rgb="FFFCE5CD"/>
        <bgColor rgb="FFFCE5CD"/>
      </patternFill>
    </fill>
    <fill>
      <patternFill patternType="solid">
        <fgColor rgb="FFCFE2F3"/>
        <bgColor rgb="FFCFE2F3"/>
      </patternFill>
    </fill>
    <fill>
      <patternFill patternType="solid">
        <fgColor rgb="FFC6EFCE"/>
        <bgColor rgb="FFC6EFCE"/>
      </patternFill>
    </fill>
    <fill>
      <patternFill patternType="solid">
        <fgColor theme="0"/>
        <bgColor rgb="FF8E7CC3"/>
      </patternFill>
    </fill>
    <fill>
      <patternFill patternType="solid">
        <fgColor theme="0"/>
        <bgColor indexed="64"/>
      </patternFill>
    </fill>
    <fill>
      <patternFill patternType="solid">
        <fgColor theme="0"/>
        <bgColor rgb="FF4472C4"/>
      </patternFill>
    </fill>
    <fill>
      <patternFill patternType="solid">
        <fgColor theme="0"/>
        <bgColor rgb="FF006100"/>
      </patternFill>
    </fill>
  </fills>
  <borders count="77">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right/>
      <top/>
      <bottom style="medium">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style="medium">
        <color rgb="FF000000"/>
      </bottom>
      <diagonal/>
    </border>
    <border>
      <left/>
      <right style="thin">
        <color rgb="FF999999"/>
      </right>
      <top/>
      <bottom/>
      <diagonal/>
    </border>
    <border>
      <left/>
      <right style="medium">
        <color rgb="FF000000"/>
      </right>
      <top/>
      <bottom style="medium">
        <color rgb="FF000000"/>
      </bottom>
      <diagonal/>
    </border>
    <border>
      <left/>
      <right style="thin">
        <color rgb="FF999999"/>
      </right>
      <top/>
      <bottom style="thin">
        <color rgb="FF999999"/>
      </bottom>
      <diagonal/>
    </border>
    <border>
      <left style="thin">
        <color rgb="FF000000"/>
      </left>
      <right/>
      <top/>
      <bottom style="thin">
        <color rgb="FF000000"/>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medium">
        <color rgb="FF000000"/>
      </right>
      <top style="thin">
        <color rgb="FF000000"/>
      </top>
      <bottom/>
      <diagonal/>
    </border>
    <border>
      <left style="thin">
        <color rgb="FF000000"/>
      </left>
      <right/>
      <top/>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thin">
        <color rgb="FF000000"/>
      </right>
      <top style="medium">
        <color rgb="FF000000"/>
      </top>
      <bottom style="thin">
        <color rgb="FF000000"/>
      </bottom>
      <diagonal/>
    </border>
    <border>
      <left/>
      <right style="thin">
        <color rgb="FF000000"/>
      </right>
      <top/>
      <bottom style="thin">
        <color rgb="FF7F7F7F"/>
      </bottom>
      <diagonal/>
    </border>
    <border>
      <left/>
      <right/>
      <top/>
      <bottom style="thin">
        <color rgb="FF7F7F7F"/>
      </bottom>
      <diagonal/>
    </border>
    <border>
      <left/>
      <right style="thin">
        <color rgb="FF7F7F7F"/>
      </right>
      <top/>
      <bottom style="thin">
        <color rgb="FF7F7F7F"/>
      </bottom>
      <diagonal/>
    </border>
    <border>
      <left style="medium">
        <color rgb="FF7F7F7F"/>
      </left>
      <right style="medium">
        <color rgb="FF7F7F7F"/>
      </right>
      <top style="medium">
        <color rgb="FF7F7F7F"/>
      </top>
      <bottom style="medium">
        <color rgb="FF7F7F7F"/>
      </bottom>
      <diagonal/>
    </border>
    <border>
      <left style="medium">
        <color rgb="FF7F7F7F"/>
      </left>
      <right style="medium">
        <color rgb="FF7F7F7F"/>
      </right>
      <top style="medium">
        <color rgb="FF7F7F7F"/>
      </top>
      <bottom/>
      <diagonal/>
    </border>
    <border>
      <left/>
      <right style="thin">
        <color rgb="FF7F7F7F"/>
      </right>
      <top style="medium">
        <color rgb="FF7F7F7F"/>
      </top>
      <bottom style="thin">
        <color rgb="FF7F7F7F"/>
      </bottom>
      <diagonal/>
    </border>
    <border>
      <left style="thin">
        <color rgb="FF7F7F7F"/>
      </left>
      <right style="thin">
        <color rgb="FF7F7F7F"/>
      </right>
      <top style="medium">
        <color rgb="FF7F7F7F"/>
      </top>
      <bottom/>
      <diagonal/>
    </border>
    <border>
      <left style="thin">
        <color rgb="FF7F7F7F"/>
      </left>
      <right style="medium">
        <color rgb="FF7F7F7F"/>
      </right>
      <top style="medium">
        <color rgb="FF7F7F7F"/>
      </top>
      <bottom/>
      <diagonal/>
    </border>
    <border>
      <left style="medium">
        <color rgb="FF7F7F7F"/>
      </left>
      <right style="medium">
        <color rgb="FF7F7F7F"/>
      </right>
      <top/>
      <bottom/>
      <diagonal/>
    </border>
    <border>
      <left/>
      <right style="thin">
        <color rgb="FF7F7F7F"/>
      </right>
      <top style="thin">
        <color rgb="FF7F7F7F"/>
      </top>
      <bottom style="thin">
        <color rgb="FF7F7F7F"/>
      </bottom>
      <diagonal/>
    </border>
    <border>
      <left style="thin">
        <color rgb="FF7F7F7F"/>
      </left>
      <right style="thin">
        <color rgb="FF7F7F7F"/>
      </right>
      <top/>
      <bottom/>
      <diagonal/>
    </border>
    <border>
      <left style="thin">
        <color rgb="FF7F7F7F"/>
      </left>
      <right style="medium">
        <color rgb="FF7F7F7F"/>
      </right>
      <top/>
      <bottom/>
      <diagonal/>
    </border>
    <border>
      <left/>
      <right style="thin">
        <color rgb="FF7F7F7F"/>
      </right>
      <top style="thin">
        <color rgb="FF7F7F7F"/>
      </top>
      <bottom/>
      <diagonal/>
    </border>
    <border>
      <left/>
      <right style="thin">
        <color rgb="FF7F7F7F"/>
      </right>
      <top/>
      <bottom/>
      <diagonal/>
    </border>
    <border>
      <left style="medium">
        <color rgb="FF7F7F7F"/>
      </left>
      <right style="medium">
        <color rgb="FF7F7F7F"/>
      </right>
      <top/>
      <bottom style="medium">
        <color rgb="FF7F7F7F"/>
      </bottom>
      <diagonal/>
    </border>
    <border>
      <left/>
      <right style="thin">
        <color rgb="FF7F7F7F"/>
      </right>
      <top/>
      <bottom style="medium">
        <color rgb="FF7F7F7F"/>
      </bottom>
      <diagonal/>
    </border>
    <border>
      <left style="thin">
        <color rgb="FF7F7F7F"/>
      </left>
      <right style="thin">
        <color rgb="FF7F7F7F"/>
      </right>
      <top/>
      <bottom style="medium">
        <color rgb="FF7F7F7F"/>
      </bottom>
      <diagonal/>
    </border>
    <border>
      <left style="thin">
        <color rgb="FF7F7F7F"/>
      </left>
      <right style="medium">
        <color rgb="FF7F7F7F"/>
      </right>
      <top/>
      <bottom style="medium">
        <color rgb="FF7F7F7F"/>
      </bottom>
      <diagonal/>
    </border>
    <border>
      <left/>
      <right style="thin">
        <color rgb="FF7F7F7F"/>
      </right>
      <top style="thin">
        <color rgb="FF7F7F7F"/>
      </top>
      <bottom style="medium">
        <color rgb="FF7F7F7F"/>
      </bottom>
      <diagonal/>
    </border>
    <border>
      <left/>
      <right/>
      <top/>
      <bottom/>
      <diagonal/>
    </border>
    <border>
      <left/>
      <right/>
      <top/>
      <bottom/>
      <diagonal/>
    </border>
    <border>
      <left/>
      <right/>
      <top/>
      <bottom/>
      <diagonal/>
    </border>
    <border>
      <left/>
      <right/>
      <top/>
      <bottom/>
      <diagonal/>
    </border>
    <border>
      <left style="thin">
        <color rgb="FF7F7F7F"/>
      </left>
      <right/>
      <top/>
      <bottom/>
      <diagonal/>
    </border>
    <border>
      <left/>
      <right/>
      <top/>
      <bottom style="thin">
        <color rgb="FF7F7F7F"/>
      </bottom>
      <diagonal/>
    </border>
    <border>
      <left/>
      <right/>
      <top/>
      <bottom style="thick">
        <color rgb="FF999999"/>
      </bottom>
      <diagonal/>
    </border>
    <border>
      <left/>
      <right style="thick">
        <color rgb="FF999999"/>
      </right>
      <top/>
      <bottom style="thick">
        <color rgb="FF999999"/>
      </bottom>
      <diagonal/>
    </border>
    <border>
      <left/>
      <right/>
      <top/>
      <bottom style="medium">
        <color rgb="FF999999"/>
      </bottom>
      <diagonal/>
    </border>
    <border>
      <left/>
      <right style="thick">
        <color rgb="FF999999"/>
      </right>
      <top/>
      <bottom style="medium">
        <color rgb="FF999999"/>
      </bottom>
      <diagonal/>
    </border>
    <border>
      <left/>
      <right style="thick">
        <color rgb="FF999999"/>
      </right>
      <top/>
      <bottom/>
      <diagonal/>
    </border>
    <border>
      <left/>
      <right style="medium">
        <color rgb="FF999999"/>
      </right>
      <top/>
      <bottom style="thick">
        <color rgb="FF999999"/>
      </bottom>
      <diagonal/>
    </border>
    <border>
      <left/>
      <right style="thick">
        <color rgb="FF999999"/>
      </right>
      <top/>
      <bottom style="medium">
        <color rgb="FFB7B7B7"/>
      </bottom>
      <diagonal/>
    </border>
    <border>
      <left/>
      <right style="medium">
        <color rgb="FFB7B7B7"/>
      </right>
      <top/>
      <bottom style="medium">
        <color rgb="FFB7B7B7"/>
      </bottom>
      <diagonal/>
    </border>
    <border>
      <left/>
      <right style="thin">
        <color rgb="FF7F7F7F"/>
      </right>
      <top/>
      <bottom/>
      <diagonal/>
    </border>
    <border>
      <left/>
      <right style="medium">
        <color rgb="FFB7B7B7"/>
      </right>
      <top/>
      <bottom style="thick">
        <color rgb="FF999999"/>
      </bottom>
      <diagonal/>
    </border>
    <border>
      <left/>
      <right style="thin">
        <color indexed="64"/>
      </right>
      <top style="thin">
        <color rgb="FF000000"/>
      </top>
      <bottom style="thin">
        <color rgb="FF000000"/>
      </bottom>
      <diagonal/>
    </border>
    <border>
      <left/>
      <right style="thin">
        <color indexed="64"/>
      </right>
      <top/>
      <bottom style="thin">
        <color rgb="FF000000"/>
      </bottom>
      <diagonal/>
    </border>
  </borders>
  <cellStyleXfs count="1">
    <xf numFmtId="0" fontId="0" fillId="0" borderId="0"/>
  </cellStyleXfs>
  <cellXfs count="458">
    <xf numFmtId="0" fontId="0" fillId="0" borderId="0" xfId="0" applyFont="1" applyAlignment="1"/>
    <xf numFmtId="0" fontId="1" fillId="0" borderId="0" xfId="0" applyFont="1" applyAlignment="1">
      <alignment horizontal="center"/>
    </xf>
    <xf numFmtId="0" fontId="3" fillId="0" borderId="2" xfId="0" applyFont="1" applyBorder="1"/>
    <xf numFmtId="0" fontId="3" fillId="0" borderId="5" xfId="0" applyFont="1" applyBorder="1"/>
    <xf numFmtId="0" fontId="10" fillId="0" borderId="0" xfId="0" applyFont="1" applyAlignment="1"/>
    <xf numFmtId="0" fontId="3" fillId="0" borderId="6" xfId="0" applyFont="1" applyBorder="1" applyAlignment="1"/>
    <xf numFmtId="0" fontId="3" fillId="0" borderId="6" xfId="0" applyFont="1" applyBorder="1"/>
    <xf numFmtId="0" fontId="10" fillId="0" borderId="7" xfId="0" applyFont="1" applyBorder="1" applyAlignment="1"/>
    <xf numFmtId="0" fontId="3" fillId="0" borderId="2" xfId="0" applyFont="1" applyBorder="1" applyAlignment="1"/>
    <xf numFmtId="0" fontId="10" fillId="0" borderId="8" xfId="0" applyFont="1" applyBorder="1" applyAlignment="1"/>
    <xf numFmtId="0" fontId="12" fillId="5" borderId="9" xfId="0" applyFont="1" applyFill="1" applyBorder="1" applyAlignment="1"/>
    <xf numFmtId="0" fontId="3" fillId="0" borderId="0" xfId="0" applyFont="1" applyAlignment="1"/>
    <xf numFmtId="0" fontId="12" fillId="5" borderId="9" xfId="0" applyFont="1" applyFill="1" applyBorder="1" applyAlignment="1"/>
    <xf numFmtId="0" fontId="10" fillId="0" borderId="10" xfId="0" applyFont="1" applyBorder="1" applyAlignment="1"/>
    <xf numFmtId="0" fontId="13" fillId="6" borderId="8" xfId="0" applyFont="1" applyFill="1" applyBorder="1" applyAlignment="1">
      <alignment wrapText="1"/>
    </xf>
    <xf numFmtId="0" fontId="3" fillId="0" borderId="4" xfId="0" applyFont="1" applyBorder="1"/>
    <xf numFmtId="0" fontId="10" fillId="7" borderId="11" xfId="0" applyFont="1" applyFill="1" applyBorder="1" applyAlignment="1">
      <alignment horizontal="center" vertical="center" wrapText="1"/>
    </xf>
    <xf numFmtId="0" fontId="13" fillId="0" borderId="0" xfId="0" applyFont="1" applyAlignment="1"/>
    <xf numFmtId="0" fontId="10" fillId="0" borderId="0" xfId="0" applyFont="1" applyAlignment="1"/>
    <xf numFmtId="0" fontId="13" fillId="6" borderId="8" xfId="0" applyFont="1" applyFill="1" applyBorder="1" applyAlignment="1">
      <alignment horizontal="center" vertical="center" wrapText="1"/>
    </xf>
    <xf numFmtId="0" fontId="13" fillId="6" borderId="8" xfId="0" applyFont="1" applyFill="1" applyBorder="1" applyAlignment="1">
      <alignment horizontal="center" vertical="center" wrapText="1"/>
    </xf>
    <xf numFmtId="0" fontId="13" fillId="6" borderId="9" xfId="0" applyFont="1" applyFill="1" applyBorder="1" applyAlignment="1">
      <alignment horizontal="center" vertical="center" wrapText="1"/>
    </xf>
    <xf numFmtId="0" fontId="10" fillId="7" borderId="12" xfId="0" applyFont="1" applyFill="1" applyBorder="1" applyAlignment="1">
      <alignment horizontal="center" vertical="center" wrapText="1"/>
    </xf>
    <xf numFmtId="0" fontId="3" fillId="0" borderId="14" xfId="0" applyFont="1" applyBorder="1"/>
    <xf numFmtId="0" fontId="10" fillId="10" borderId="15" xfId="0" applyFont="1" applyFill="1" applyBorder="1" applyAlignment="1"/>
    <xf numFmtId="0" fontId="3" fillId="0" borderId="16" xfId="0" applyFont="1" applyBorder="1"/>
    <xf numFmtId="164" fontId="10" fillId="11" borderId="17" xfId="0" applyNumberFormat="1" applyFont="1" applyFill="1" applyBorder="1" applyAlignment="1">
      <alignment horizontal="center"/>
    </xf>
    <xf numFmtId="0" fontId="10" fillId="11" borderId="17" xfId="0" applyFont="1" applyFill="1" applyBorder="1" applyAlignment="1">
      <alignment horizontal="center"/>
    </xf>
    <xf numFmtId="165" fontId="10" fillId="11" borderId="17" xfId="0" applyNumberFormat="1" applyFont="1" applyFill="1" applyBorder="1" applyAlignment="1">
      <alignment horizontal="center"/>
    </xf>
    <xf numFmtId="0" fontId="16" fillId="10" borderId="5" xfId="0" applyFont="1" applyFill="1" applyBorder="1" applyAlignment="1">
      <alignment horizontal="left"/>
    </xf>
    <xf numFmtId="0" fontId="17" fillId="10" borderId="5" xfId="0" applyFont="1" applyFill="1" applyBorder="1" applyAlignment="1">
      <alignment horizontal="left"/>
    </xf>
    <xf numFmtId="166" fontId="10" fillId="11" borderId="17" xfId="0" applyNumberFormat="1" applyFont="1" applyFill="1" applyBorder="1" applyAlignment="1">
      <alignment horizontal="center"/>
    </xf>
    <xf numFmtId="0" fontId="17" fillId="10" borderId="0" xfId="0" applyFont="1" applyFill="1" applyAlignment="1">
      <alignment horizontal="left"/>
    </xf>
    <xf numFmtId="164" fontId="10" fillId="9" borderId="17" xfId="0" applyNumberFormat="1" applyFont="1" applyFill="1" applyBorder="1" applyAlignment="1">
      <alignment horizontal="center"/>
    </xf>
    <xf numFmtId="0" fontId="10" fillId="9" borderId="17" xfId="0" applyFont="1" applyFill="1" applyBorder="1" applyAlignment="1">
      <alignment horizontal="center"/>
    </xf>
    <xf numFmtId="165" fontId="10" fillId="9" borderId="17" xfId="0" applyNumberFormat="1" applyFont="1" applyFill="1" applyBorder="1" applyAlignment="1">
      <alignment horizontal="center"/>
    </xf>
    <xf numFmtId="166" fontId="10" fillId="9" borderId="17" xfId="0" applyNumberFormat="1" applyFont="1" applyFill="1" applyBorder="1" applyAlignment="1">
      <alignment horizontal="center"/>
    </xf>
    <xf numFmtId="0" fontId="13" fillId="6" borderId="7" xfId="0" applyFont="1" applyFill="1" applyBorder="1" applyAlignment="1">
      <alignment wrapText="1"/>
    </xf>
    <xf numFmtId="0" fontId="18" fillId="0" borderId="19" xfId="0" applyFont="1" applyBorder="1" applyAlignment="1"/>
    <xf numFmtId="0" fontId="10" fillId="9" borderId="7" xfId="0" applyFont="1" applyFill="1" applyBorder="1" applyAlignment="1">
      <alignment horizontal="center" vertical="center" wrapText="1"/>
    </xf>
    <xf numFmtId="0" fontId="17" fillId="10" borderId="0" xfId="0" applyFont="1" applyFill="1" applyAlignment="1">
      <alignment horizontal="left"/>
    </xf>
    <xf numFmtId="0" fontId="10" fillId="9" borderId="7" xfId="0" applyFont="1" applyFill="1" applyBorder="1"/>
    <xf numFmtId="0" fontId="10" fillId="7" borderId="7" xfId="0" applyFont="1" applyFill="1" applyBorder="1"/>
    <xf numFmtId="0" fontId="4" fillId="0" borderId="0" xfId="0" applyFont="1" applyAlignment="1"/>
    <xf numFmtId="0" fontId="10" fillId="9" borderId="17" xfId="0" applyFont="1" applyFill="1" applyBorder="1" applyAlignment="1">
      <alignment horizontal="center"/>
    </xf>
    <xf numFmtId="0" fontId="10" fillId="9" borderId="17" xfId="0" applyFont="1" applyFill="1" applyBorder="1" applyAlignment="1">
      <alignment horizontal="center"/>
    </xf>
    <xf numFmtId="0" fontId="10" fillId="11" borderId="17" xfId="0" applyFont="1" applyFill="1" applyBorder="1" applyAlignment="1">
      <alignment horizontal="center"/>
    </xf>
    <xf numFmtId="165" fontId="10" fillId="11" borderId="17" xfId="0" applyNumberFormat="1" applyFont="1" applyFill="1" applyBorder="1" applyAlignment="1">
      <alignment horizontal="center"/>
    </xf>
    <xf numFmtId="165" fontId="10" fillId="9" borderId="17" xfId="0" applyNumberFormat="1" applyFont="1" applyFill="1" applyBorder="1" applyAlignment="1">
      <alignment horizontal="center"/>
    </xf>
    <xf numFmtId="164" fontId="10" fillId="11" borderId="17" xfId="0" applyNumberFormat="1" applyFont="1" applyFill="1" applyBorder="1" applyAlignment="1">
      <alignment horizontal="center"/>
    </xf>
    <xf numFmtId="164" fontId="10" fillId="9" borderId="17" xfId="0" applyNumberFormat="1" applyFont="1" applyFill="1" applyBorder="1" applyAlignment="1">
      <alignment horizontal="center"/>
    </xf>
    <xf numFmtId="0" fontId="10" fillId="0" borderId="15" xfId="0" applyFont="1" applyBorder="1" applyAlignment="1"/>
    <xf numFmtId="0" fontId="13" fillId="6" borderId="9" xfId="0" applyFont="1" applyFill="1" applyBorder="1" applyAlignment="1">
      <alignment horizontal="center" vertical="center" wrapText="1"/>
    </xf>
    <xf numFmtId="0" fontId="13" fillId="11" borderId="9" xfId="0" applyFont="1" applyFill="1" applyBorder="1" applyAlignment="1">
      <alignment horizontal="center"/>
    </xf>
    <xf numFmtId="49" fontId="10" fillId="11" borderId="17" xfId="0" applyNumberFormat="1" applyFont="1" applyFill="1" applyBorder="1" applyAlignment="1">
      <alignment horizontal="center"/>
    </xf>
    <xf numFmtId="0" fontId="20" fillId="6" borderId="11" xfId="0" applyFont="1" applyFill="1" applyBorder="1" applyAlignment="1"/>
    <xf numFmtId="0" fontId="13" fillId="9" borderId="9" xfId="0" applyFont="1" applyFill="1" applyBorder="1" applyAlignment="1">
      <alignment horizontal="center"/>
    </xf>
    <xf numFmtId="0" fontId="24" fillId="12" borderId="30" xfId="0" applyFont="1" applyFill="1" applyBorder="1" applyAlignment="1">
      <alignment horizontal="right" wrapText="1"/>
    </xf>
    <xf numFmtId="0" fontId="24" fillId="12" borderId="12" xfId="0" applyFont="1" applyFill="1" applyBorder="1" applyAlignment="1">
      <alignment horizontal="right" wrapText="1"/>
    </xf>
    <xf numFmtId="0" fontId="24" fillId="12" borderId="11" xfId="0" applyFont="1" applyFill="1" applyBorder="1" applyAlignment="1">
      <alignment horizontal="right" wrapText="1"/>
    </xf>
    <xf numFmtId="0" fontId="10" fillId="11" borderId="17" xfId="0" applyFont="1" applyFill="1" applyBorder="1" applyAlignment="1"/>
    <xf numFmtId="0" fontId="20" fillId="3" borderId="30" xfId="0" applyFont="1" applyFill="1" applyBorder="1" applyAlignment="1"/>
    <xf numFmtId="165" fontId="10" fillId="11" borderId="17" xfId="0" applyNumberFormat="1" applyFont="1" applyFill="1" applyBorder="1" applyAlignment="1"/>
    <xf numFmtId="0" fontId="20" fillId="3" borderId="31" xfId="0" applyFont="1" applyFill="1" applyBorder="1" applyAlignment="1"/>
    <xf numFmtId="0" fontId="13" fillId="13" borderId="9" xfId="0" applyFont="1" applyFill="1" applyBorder="1" applyAlignment="1">
      <alignment horizontal="center"/>
    </xf>
    <xf numFmtId="0" fontId="22" fillId="12" borderId="32" xfId="0" applyFont="1" applyFill="1" applyBorder="1" applyAlignment="1">
      <alignment horizontal="right" wrapText="1"/>
    </xf>
    <xf numFmtId="0" fontId="13" fillId="13" borderId="0" xfId="0" applyFont="1" applyFill="1" applyAlignment="1">
      <alignment horizontal="center"/>
    </xf>
    <xf numFmtId="0" fontId="22" fillId="12" borderId="7" xfId="0" applyFont="1" applyFill="1" applyBorder="1" applyAlignment="1">
      <alignment horizontal="right" wrapText="1"/>
    </xf>
    <xf numFmtId="0" fontId="22" fillId="12" borderId="18" xfId="0" applyFont="1" applyFill="1" applyBorder="1" applyAlignment="1">
      <alignment horizontal="right" wrapText="1"/>
    </xf>
    <xf numFmtId="0" fontId="22" fillId="4" borderId="32" xfId="0" applyFont="1" applyFill="1" applyBorder="1" applyAlignment="1"/>
    <xf numFmtId="165" fontId="13" fillId="13" borderId="0" xfId="0" applyNumberFormat="1" applyFont="1" applyFill="1" applyAlignment="1">
      <alignment horizontal="center"/>
    </xf>
    <xf numFmtId="0" fontId="22" fillId="4" borderId="33" xfId="0" applyFont="1" applyFill="1" applyBorder="1" applyAlignment="1"/>
    <xf numFmtId="0" fontId="24" fillId="12" borderId="34" xfId="0" applyFont="1" applyFill="1" applyBorder="1" applyAlignment="1">
      <alignment horizontal="right" wrapText="1"/>
    </xf>
    <xf numFmtId="0" fontId="24" fillId="12" borderId="35" xfId="0" applyFont="1" applyFill="1" applyBorder="1" applyAlignment="1">
      <alignment horizontal="right" wrapText="1"/>
    </xf>
    <xf numFmtId="0" fontId="24" fillId="12" borderId="36" xfId="0" applyFont="1" applyFill="1" applyBorder="1" applyAlignment="1">
      <alignment horizontal="right" wrapText="1"/>
    </xf>
    <xf numFmtId="0" fontId="24" fillId="8" borderId="34" xfId="0" applyFont="1" applyFill="1" applyBorder="1" applyAlignment="1">
      <alignment horizontal="right" wrapText="1"/>
    </xf>
    <xf numFmtId="0" fontId="24" fillId="8" borderId="38" xfId="0" applyFont="1" applyFill="1" applyBorder="1" applyAlignment="1">
      <alignment horizontal="right" wrapText="1"/>
    </xf>
    <xf numFmtId="164" fontId="10" fillId="11" borderId="17" xfId="0" applyNumberFormat="1" applyFont="1" applyFill="1" applyBorder="1" applyAlignment="1"/>
    <xf numFmtId="164" fontId="10" fillId="9" borderId="17" xfId="0" applyNumberFormat="1" applyFont="1" applyFill="1" applyBorder="1" applyAlignment="1"/>
    <xf numFmtId="0" fontId="10" fillId="9" borderId="17" xfId="0" applyFont="1" applyFill="1" applyBorder="1" applyAlignment="1"/>
    <xf numFmtId="0" fontId="13" fillId="3" borderId="30" xfId="0" applyFont="1" applyFill="1" applyBorder="1" applyAlignment="1"/>
    <xf numFmtId="0" fontId="13" fillId="3" borderId="31" xfId="0" applyFont="1" applyFill="1" applyBorder="1" applyAlignment="1"/>
    <xf numFmtId="0" fontId="15" fillId="4" borderId="32" xfId="0" applyFont="1" applyFill="1" applyBorder="1" applyAlignment="1"/>
    <xf numFmtId="0" fontId="15" fillId="4" borderId="33" xfId="0" applyFont="1" applyFill="1" applyBorder="1" applyAlignment="1"/>
    <xf numFmtId="0" fontId="21" fillId="6" borderId="9" xfId="0" applyFont="1" applyFill="1" applyBorder="1" applyAlignment="1">
      <alignment horizontal="center" wrapText="1"/>
    </xf>
    <xf numFmtId="0" fontId="21" fillId="6" borderId="13" xfId="0" applyFont="1" applyFill="1" applyBorder="1" applyAlignment="1">
      <alignment wrapText="1"/>
    </xf>
    <xf numFmtId="0" fontId="13" fillId="14" borderId="26" xfId="0" applyFont="1" applyFill="1" applyBorder="1" applyAlignment="1">
      <alignment horizontal="center" vertical="center" wrapText="1"/>
    </xf>
    <xf numFmtId="0" fontId="10" fillId="15" borderId="25" xfId="0" applyFont="1" applyFill="1" applyBorder="1" applyAlignment="1">
      <alignment horizontal="center" vertical="center"/>
    </xf>
    <xf numFmtId="0" fontId="21" fillId="3" borderId="11" xfId="0" applyFont="1" applyFill="1" applyBorder="1" applyAlignment="1">
      <alignment horizontal="right" wrapText="1"/>
    </xf>
    <xf numFmtId="0" fontId="10" fillId="14" borderId="27" xfId="0" applyFont="1" applyFill="1" applyBorder="1" applyAlignment="1">
      <alignment wrapText="1"/>
    </xf>
    <xf numFmtId="0" fontId="21" fillId="3" borderId="31" xfId="0" applyFont="1" applyFill="1" applyBorder="1" applyAlignment="1">
      <alignment horizontal="right" wrapText="1"/>
    </xf>
    <xf numFmtId="0" fontId="13" fillId="16" borderId="29" xfId="0" applyFont="1" applyFill="1" applyBorder="1" applyAlignment="1">
      <alignment horizontal="center" vertical="center" wrapText="1"/>
    </xf>
    <xf numFmtId="0" fontId="10" fillId="17" borderId="0" xfId="0" applyFont="1" applyFill="1" applyAlignment="1">
      <alignment horizontal="center" vertical="center"/>
    </xf>
    <xf numFmtId="0" fontId="10" fillId="16" borderId="10" xfId="0" applyFont="1" applyFill="1" applyBorder="1" applyAlignment="1">
      <alignment wrapText="1"/>
    </xf>
    <xf numFmtId="0" fontId="13" fillId="14" borderId="29" xfId="0" applyFont="1" applyFill="1" applyBorder="1" applyAlignment="1">
      <alignment horizontal="center" vertical="center" wrapText="1"/>
    </xf>
    <xf numFmtId="0" fontId="15" fillId="4" borderId="18" xfId="0" applyFont="1" applyFill="1" applyBorder="1" applyAlignment="1">
      <alignment horizontal="right" wrapText="1"/>
    </xf>
    <xf numFmtId="0" fontId="15" fillId="4" borderId="33" xfId="0" applyFont="1" applyFill="1" applyBorder="1" applyAlignment="1">
      <alignment horizontal="right" wrapText="1"/>
    </xf>
    <xf numFmtId="0" fontId="10" fillId="18" borderId="0" xfId="0" applyFont="1" applyFill="1" applyAlignment="1">
      <alignment horizontal="center" vertical="center"/>
    </xf>
    <xf numFmtId="0" fontId="10" fillId="14" borderId="10" xfId="0" applyFont="1" applyFill="1" applyBorder="1" applyAlignment="1">
      <alignment wrapText="1"/>
    </xf>
    <xf numFmtId="0" fontId="0" fillId="0" borderId="10" xfId="0" applyFont="1" applyBorder="1" applyAlignment="1">
      <alignment wrapText="1"/>
    </xf>
    <xf numFmtId="0" fontId="25" fillId="0" borderId="29" xfId="0" applyFont="1" applyBorder="1" applyAlignment="1">
      <alignment horizontal="center" vertical="center" wrapText="1"/>
    </xf>
    <xf numFmtId="0" fontId="24" fillId="8" borderId="36" xfId="0" applyFont="1" applyFill="1" applyBorder="1" applyAlignment="1">
      <alignment horizontal="right" wrapText="1"/>
    </xf>
    <xf numFmtId="0" fontId="10" fillId="0" borderId="10" xfId="0" applyFont="1" applyBorder="1" applyAlignment="1"/>
    <xf numFmtId="0" fontId="10" fillId="15" borderId="0" xfId="0" applyFont="1" applyFill="1" applyAlignment="1">
      <alignment horizontal="center" vertical="center"/>
    </xf>
    <xf numFmtId="0" fontId="13" fillId="19" borderId="8" xfId="0" applyFont="1" applyFill="1" applyBorder="1" applyAlignment="1">
      <alignment horizontal="center" vertical="center" wrapText="1"/>
    </xf>
    <xf numFmtId="0" fontId="13" fillId="19" borderId="9" xfId="0" applyFont="1" applyFill="1" applyBorder="1" applyAlignment="1">
      <alignment horizontal="center" vertical="center" wrapText="1"/>
    </xf>
    <xf numFmtId="0" fontId="10" fillId="20" borderId="0" xfId="0" applyFont="1" applyFill="1" applyAlignment="1"/>
    <xf numFmtId="0" fontId="10" fillId="20" borderId="0" xfId="0" applyFont="1" applyFill="1" applyAlignment="1">
      <alignment wrapText="1"/>
    </xf>
    <xf numFmtId="0" fontId="18" fillId="20" borderId="0" xfId="0" applyFont="1" applyFill="1" applyAlignment="1">
      <alignment horizontal="left" wrapText="1"/>
    </xf>
    <xf numFmtId="0" fontId="10" fillId="20" borderId="10" xfId="0" applyFont="1" applyFill="1" applyBorder="1" applyAlignment="1"/>
    <xf numFmtId="0" fontId="10" fillId="16" borderId="0" xfId="0" applyFont="1" applyFill="1" applyAlignment="1"/>
    <xf numFmtId="0" fontId="13" fillId="16" borderId="18" xfId="0" applyFont="1" applyFill="1" applyBorder="1" applyAlignment="1">
      <alignment horizontal="center" vertical="center" wrapText="1"/>
    </xf>
    <xf numFmtId="0" fontId="10" fillId="16" borderId="0" xfId="0" applyFont="1" applyFill="1" applyAlignment="1">
      <alignment wrapText="1"/>
    </xf>
    <xf numFmtId="0" fontId="10" fillId="17" borderId="7" xfId="0" applyFont="1" applyFill="1" applyBorder="1" applyAlignment="1">
      <alignment horizontal="center" vertical="center"/>
    </xf>
    <xf numFmtId="0" fontId="18" fillId="16" borderId="0" xfId="0" applyFont="1" applyFill="1" applyAlignment="1">
      <alignment horizontal="left" wrapText="1"/>
    </xf>
    <xf numFmtId="0" fontId="10" fillId="16" borderId="8" xfId="0" applyFont="1" applyFill="1" applyBorder="1" applyAlignment="1">
      <alignment wrapText="1"/>
    </xf>
    <xf numFmtId="0" fontId="10" fillId="16" borderId="10" xfId="0" applyFont="1" applyFill="1" applyBorder="1" applyAlignment="1"/>
    <xf numFmtId="0" fontId="10" fillId="0" borderId="0" xfId="0" applyFont="1" applyAlignment="1">
      <alignment wrapText="1"/>
    </xf>
    <xf numFmtId="0" fontId="10" fillId="0" borderId="0" xfId="0" applyFont="1"/>
    <xf numFmtId="0" fontId="21" fillId="3" borderId="30" xfId="0" applyFont="1" applyFill="1" applyBorder="1" applyAlignment="1">
      <alignment horizontal="right" wrapText="1"/>
    </xf>
    <xf numFmtId="0" fontId="21" fillId="3" borderId="13" xfId="0" applyFont="1" applyFill="1" applyBorder="1" applyAlignment="1">
      <alignment horizontal="right" wrapText="1"/>
    </xf>
    <xf numFmtId="0" fontId="10" fillId="20" borderId="0" xfId="0" applyFont="1" applyFill="1" applyAlignment="1"/>
    <xf numFmtId="0" fontId="24" fillId="3" borderId="11" xfId="0" applyFont="1" applyFill="1" applyBorder="1" applyAlignment="1">
      <alignment horizontal="right" wrapText="1"/>
    </xf>
    <xf numFmtId="0" fontId="24" fillId="3" borderId="12" xfId="0" applyFont="1" applyFill="1" applyBorder="1" applyAlignment="1">
      <alignment horizontal="right" wrapText="1"/>
    </xf>
    <xf numFmtId="0" fontId="26" fillId="10" borderId="0" xfId="0" applyFont="1" applyFill="1" applyAlignment="1">
      <alignment horizontal="left" wrapText="1"/>
    </xf>
    <xf numFmtId="0" fontId="15" fillId="4" borderId="32" xfId="0" applyFont="1" applyFill="1" applyBorder="1" applyAlignment="1">
      <alignment horizontal="right" wrapText="1"/>
    </xf>
    <xf numFmtId="0" fontId="26" fillId="10" borderId="5" xfId="0" applyFont="1" applyFill="1" applyBorder="1" applyAlignment="1">
      <alignment horizontal="left" wrapText="1"/>
    </xf>
    <xf numFmtId="0" fontId="15" fillId="4" borderId="7" xfId="0" applyFont="1" applyFill="1" applyBorder="1" applyAlignment="1">
      <alignment horizontal="right" wrapText="1"/>
    </xf>
    <xf numFmtId="0" fontId="25" fillId="0" borderId="0" xfId="0" applyFont="1" applyAlignment="1"/>
    <xf numFmtId="0" fontId="24" fillId="8" borderId="35" xfId="0" applyFont="1" applyFill="1" applyBorder="1" applyAlignment="1">
      <alignment horizontal="right" wrapText="1"/>
    </xf>
    <xf numFmtId="0" fontId="10" fillId="16" borderId="7" xfId="0" applyFont="1" applyFill="1" applyBorder="1" applyAlignment="1"/>
    <xf numFmtId="0" fontId="24" fillId="8" borderId="37" xfId="0" applyFont="1" applyFill="1" applyBorder="1" applyAlignment="1">
      <alignment horizontal="right" wrapText="1"/>
    </xf>
    <xf numFmtId="0" fontId="10" fillId="16" borderId="8" xfId="0" applyFont="1" applyFill="1" applyBorder="1" applyAlignment="1"/>
    <xf numFmtId="0" fontId="0" fillId="0" borderId="0" xfId="0" applyFont="1" applyAlignment="1"/>
    <xf numFmtId="0" fontId="0" fillId="0" borderId="0" xfId="0" applyFont="1"/>
    <xf numFmtId="0" fontId="27" fillId="0" borderId="0" xfId="0" applyFont="1"/>
    <xf numFmtId="0" fontId="28" fillId="10" borderId="0" xfId="0" applyFont="1" applyFill="1" applyAlignment="1"/>
    <xf numFmtId="0" fontId="29" fillId="0" borderId="0" xfId="0" applyFont="1" applyAlignment="1"/>
    <xf numFmtId="0" fontId="10" fillId="0" borderId="0" xfId="0" applyFont="1" applyAlignment="1"/>
    <xf numFmtId="0" fontId="10" fillId="0" borderId="19" xfId="0" applyFont="1" applyBorder="1" applyAlignment="1"/>
    <xf numFmtId="0" fontId="21" fillId="12" borderId="11" xfId="0" applyFont="1" applyFill="1" applyBorder="1" applyAlignment="1">
      <alignment horizontal="right" wrapText="1"/>
    </xf>
    <xf numFmtId="0" fontId="21" fillId="12" borderId="13" xfId="0" applyFont="1" applyFill="1" applyBorder="1" applyAlignment="1">
      <alignment horizontal="right" wrapText="1"/>
    </xf>
    <xf numFmtId="0" fontId="21" fillId="12" borderId="31" xfId="0" applyFont="1" applyFill="1" applyBorder="1" applyAlignment="1">
      <alignment horizontal="right" wrapText="1"/>
    </xf>
    <xf numFmtId="0" fontId="13" fillId="3" borderId="4" xfId="0" applyFont="1" applyFill="1" applyBorder="1" applyAlignment="1"/>
    <xf numFmtId="0" fontId="13" fillId="3" borderId="5" xfId="0" applyFont="1" applyFill="1" applyBorder="1" applyAlignment="1"/>
    <xf numFmtId="0" fontId="15" fillId="12" borderId="18" xfId="0" applyFont="1" applyFill="1" applyBorder="1" applyAlignment="1">
      <alignment horizontal="right" wrapText="1"/>
    </xf>
    <xf numFmtId="0" fontId="15" fillId="12" borderId="7" xfId="0" applyFont="1" applyFill="1" applyBorder="1" applyAlignment="1">
      <alignment horizontal="right" wrapText="1"/>
    </xf>
    <xf numFmtId="0" fontId="15" fillId="12" borderId="33" xfId="0" applyFont="1" applyFill="1" applyBorder="1" applyAlignment="1">
      <alignment horizontal="right" wrapText="1"/>
    </xf>
    <xf numFmtId="0" fontId="24" fillId="12" borderId="37" xfId="0" applyFont="1" applyFill="1" applyBorder="1" applyAlignment="1">
      <alignment horizontal="right" wrapText="1"/>
    </xf>
    <xf numFmtId="0" fontId="32" fillId="10" borderId="0" xfId="0" applyFont="1" applyFill="1" applyAlignment="1"/>
    <xf numFmtId="0" fontId="18" fillId="0" borderId="19" xfId="0" applyFont="1" applyBorder="1" applyAlignment="1"/>
    <xf numFmtId="0" fontId="22" fillId="2" borderId="4" xfId="0" applyFont="1" applyFill="1" applyBorder="1" applyAlignment="1"/>
    <xf numFmtId="0" fontId="10" fillId="10" borderId="0" xfId="0" applyFont="1" applyFill="1" applyAlignment="1"/>
    <xf numFmtId="0" fontId="22" fillId="2" borderId="5" xfId="0" applyFont="1" applyFill="1" applyBorder="1"/>
    <xf numFmtId="0" fontId="20" fillId="3" borderId="4" xfId="0" applyFont="1" applyFill="1" applyBorder="1"/>
    <xf numFmtId="0" fontId="20" fillId="3" borderId="5" xfId="0" applyFont="1" applyFill="1" applyBorder="1"/>
    <xf numFmtId="0" fontId="22" fillId="4" borderId="4" xfId="0" applyFont="1" applyFill="1" applyBorder="1" applyAlignment="1"/>
    <xf numFmtId="0" fontId="34" fillId="10" borderId="0" xfId="0" applyFont="1" applyFill="1" applyAlignment="1"/>
    <xf numFmtId="0" fontId="22" fillId="4" borderId="5" xfId="0" applyFont="1" applyFill="1" applyBorder="1"/>
    <xf numFmtId="0" fontId="3" fillId="0" borderId="0" xfId="0" applyNumberFormat="1" applyFont="1" applyAlignment="1"/>
    <xf numFmtId="0" fontId="1" fillId="0" borderId="0" xfId="0" applyFont="1" applyAlignment="1">
      <alignment horizontal="center"/>
    </xf>
    <xf numFmtId="0" fontId="24" fillId="8" borderId="14" xfId="0" applyFont="1" applyFill="1" applyBorder="1" applyAlignment="1">
      <alignment horizontal="left" wrapText="1"/>
    </xf>
    <xf numFmtId="0" fontId="24" fillId="8" borderId="16" xfId="0" applyFont="1" applyFill="1" applyBorder="1" applyAlignment="1">
      <alignment horizontal="right" wrapText="1"/>
    </xf>
    <xf numFmtId="0" fontId="20" fillId="0" borderId="14" xfId="0" applyFont="1" applyBorder="1" applyAlignment="1"/>
    <xf numFmtId="0" fontId="4" fillId="0" borderId="1" xfId="0" applyFont="1" applyBorder="1" applyAlignment="1">
      <alignment horizontal="right"/>
    </xf>
    <xf numFmtId="0" fontId="4" fillId="0" borderId="3" xfId="0" applyFont="1" applyBorder="1" applyAlignment="1"/>
    <xf numFmtId="168" fontId="4" fillId="0" borderId="14" xfId="0" applyNumberFormat="1" applyFont="1" applyBorder="1"/>
    <xf numFmtId="0" fontId="4" fillId="0" borderId="16" xfId="0" applyFont="1" applyBorder="1" applyAlignment="1"/>
    <xf numFmtId="168" fontId="3" fillId="0" borderId="0" xfId="0" applyNumberFormat="1" applyFont="1"/>
    <xf numFmtId="0" fontId="20" fillId="0" borderId="0" xfId="0" applyFont="1" applyAlignment="1">
      <alignment horizontal="right"/>
    </xf>
    <xf numFmtId="0" fontId="10" fillId="0" borderId="0" xfId="0" applyFont="1" applyAlignment="1">
      <alignment wrapText="1"/>
    </xf>
    <xf numFmtId="165" fontId="3" fillId="0" borderId="0" xfId="0" applyNumberFormat="1" applyFont="1" applyAlignment="1"/>
    <xf numFmtId="0" fontId="39" fillId="0" borderId="0" xfId="0" applyFont="1" applyAlignment="1">
      <alignment horizontal="right"/>
    </xf>
    <xf numFmtId="169" fontId="3" fillId="0" borderId="0" xfId="0" applyNumberFormat="1" applyFont="1"/>
    <xf numFmtId="0" fontId="21" fillId="19" borderId="9" xfId="0" applyFont="1" applyFill="1" applyBorder="1" applyAlignment="1">
      <alignment horizontal="center" vertical="center" wrapText="1"/>
    </xf>
    <xf numFmtId="2" fontId="3" fillId="0" borderId="0" xfId="0" applyNumberFormat="1" applyFont="1"/>
    <xf numFmtId="0" fontId="21" fillId="19" borderId="8" xfId="0" applyFont="1" applyFill="1" applyBorder="1" applyAlignment="1">
      <alignment horizontal="center" vertical="center" wrapText="1"/>
    </xf>
    <xf numFmtId="0" fontId="40" fillId="0" borderId="0" xfId="0" applyFont="1" applyAlignment="1">
      <alignment horizontal="right"/>
    </xf>
    <xf numFmtId="0" fontId="20" fillId="0" borderId="0" xfId="0" applyFont="1" applyAlignment="1"/>
    <xf numFmtId="0" fontId="41" fillId="20" borderId="8" xfId="0" applyFont="1" applyFill="1" applyBorder="1" applyAlignment="1">
      <alignment horizontal="center"/>
    </xf>
    <xf numFmtId="0" fontId="41" fillId="20" borderId="8" xfId="0" applyFont="1" applyFill="1" applyBorder="1" applyAlignment="1">
      <alignment horizontal="center"/>
    </xf>
    <xf numFmtId="170" fontId="42" fillId="20" borderId="40" xfId="0" applyNumberFormat="1" applyFont="1" applyFill="1" applyBorder="1" applyAlignment="1">
      <alignment horizontal="right"/>
    </xf>
    <xf numFmtId="165" fontId="42" fillId="20" borderId="9" xfId="0" applyNumberFormat="1" applyFont="1" applyFill="1" applyBorder="1" applyAlignment="1">
      <alignment horizontal="right"/>
    </xf>
    <xf numFmtId="0" fontId="41" fillId="16" borderId="8" xfId="0" applyFont="1" applyFill="1" applyBorder="1" applyAlignment="1">
      <alignment horizontal="center"/>
    </xf>
    <xf numFmtId="0" fontId="41" fillId="16" borderId="8" xfId="0" applyFont="1" applyFill="1" applyBorder="1" applyAlignment="1">
      <alignment horizontal="center"/>
    </xf>
    <xf numFmtId="170" fontId="42" fillId="16" borderId="40" xfId="0" applyNumberFormat="1" applyFont="1" applyFill="1" applyBorder="1" applyAlignment="1">
      <alignment horizontal="right"/>
    </xf>
    <xf numFmtId="165" fontId="43" fillId="23" borderId="9" xfId="0" applyNumberFormat="1" applyFont="1" applyFill="1" applyBorder="1" applyAlignment="1">
      <alignment horizontal="right"/>
    </xf>
    <xf numFmtId="171" fontId="42" fillId="20" borderId="9" xfId="0" applyNumberFormat="1" applyFont="1" applyFill="1" applyBorder="1" applyAlignment="1">
      <alignment horizontal="right"/>
    </xf>
    <xf numFmtId="171" fontId="42" fillId="23" borderId="9" xfId="0" applyNumberFormat="1" applyFont="1" applyFill="1" applyBorder="1" applyAlignment="1">
      <alignment horizontal="right"/>
    </xf>
    <xf numFmtId="0" fontId="10" fillId="10" borderId="0" xfId="0" applyFont="1" applyFill="1" applyAlignment="1"/>
    <xf numFmtId="0" fontId="44" fillId="6" borderId="43" xfId="0" applyFont="1" applyFill="1" applyBorder="1" applyAlignment="1">
      <alignment horizontal="center"/>
    </xf>
    <xf numFmtId="0" fontId="45" fillId="6" borderId="43" xfId="0" applyFont="1" applyFill="1" applyBorder="1" applyAlignment="1">
      <alignment horizontal="center"/>
    </xf>
    <xf numFmtId="0" fontId="13" fillId="10" borderId="0" xfId="0" applyFont="1" applyFill="1" applyAlignment="1">
      <alignment horizontal="left"/>
    </xf>
    <xf numFmtId="165" fontId="10" fillId="10" borderId="45" xfId="0" applyNumberFormat="1" applyFont="1" applyFill="1" applyBorder="1" applyAlignment="1">
      <alignment horizontal="left"/>
    </xf>
    <xf numFmtId="165" fontId="42" fillId="23" borderId="9" xfId="0" applyNumberFormat="1" applyFont="1" applyFill="1" applyBorder="1" applyAlignment="1">
      <alignment horizontal="right"/>
    </xf>
    <xf numFmtId="165" fontId="10" fillId="10" borderId="49" xfId="0" applyNumberFormat="1" applyFont="1" applyFill="1" applyBorder="1" applyAlignment="1">
      <alignment horizontal="left"/>
    </xf>
    <xf numFmtId="165" fontId="10" fillId="10" borderId="49" xfId="0" applyNumberFormat="1" applyFont="1" applyFill="1" applyBorder="1" applyAlignment="1">
      <alignment horizontal="left" wrapText="1"/>
    </xf>
    <xf numFmtId="0" fontId="3" fillId="0" borderId="49" xfId="0" applyFont="1" applyBorder="1" applyAlignment="1">
      <alignment wrapText="1"/>
    </xf>
    <xf numFmtId="165" fontId="0" fillId="10" borderId="49" xfId="0" applyNumberFormat="1" applyFont="1" applyFill="1" applyBorder="1" applyAlignment="1">
      <alignment wrapText="1"/>
    </xf>
    <xf numFmtId="0" fontId="20" fillId="19" borderId="9" xfId="0" applyFont="1" applyFill="1" applyBorder="1" applyAlignment="1">
      <alignment horizontal="center" vertical="center"/>
    </xf>
    <xf numFmtId="0" fontId="20" fillId="19" borderId="9" xfId="0" applyFont="1" applyFill="1" applyBorder="1" applyAlignment="1">
      <alignment horizontal="center" vertical="center" wrapText="1"/>
    </xf>
    <xf numFmtId="165" fontId="0" fillId="10" borderId="45" xfId="0" applyNumberFormat="1" applyFont="1" applyFill="1" applyBorder="1" applyAlignment="1">
      <alignment vertical="top"/>
    </xf>
    <xf numFmtId="164" fontId="3" fillId="20" borderId="9" xfId="0" applyNumberFormat="1" applyFont="1" applyFill="1" applyBorder="1" applyAlignment="1">
      <alignment horizontal="center"/>
    </xf>
    <xf numFmtId="165" fontId="3" fillId="20" borderId="9" xfId="0" applyNumberFormat="1" applyFont="1" applyFill="1" applyBorder="1" applyAlignment="1">
      <alignment horizontal="center"/>
    </xf>
    <xf numFmtId="9" fontId="3" fillId="20" borderId="9" xfId="0" applyNumberFormat="1" applyFont="1" applyFill="1" applyBorder="1" applyAlignment="1">
      <alignment horizontal="center"/>
    </xf>
    <xf numFmtId="164" fontId="3" fillId="16" borderId="9" xfId="0" applyNumberFormat="1" applyFont="1" applyFill="1" applyBorder="1" applyAlignment="1">
      <alignment horizontal="center"/>
    </xf>
    <xf numFmtId="165" fontId="3" fillId="16" borderId="9" xfId="0" applyNumberFormat="1" applyFont="1" applyFill="1" applyBorder="1" applyAlignment="1">
      <alignment horizontal="center"/>
    </xf>
    <xf numFmtId="9" fontId="3" fillId="16" borderId="9" xfId="0" applyNumberFormat="1" applyFont="1" applyFill="1" applyBorder="1" applyAlignment="1">
      <alignment horizontal="center"/>
    </xf>
    <xf numFmtId="10" fontId="3" fillId="20" borderId="9" xfId="0" applyNumberFormat="1" applyFont="1" applyFill="1" applyBorder="1" applyAlignment="1">
      <alignment horizontal="center"/>
    </xf>
    <xf numFmtId="165" fontId="0" fillId="10" borderId="45" xfId="0" applyNumberFormat="1" applyFont="1" applyFill="1" applyBorder="1" applyAlignment="1">
      <alignment vertical="top" wrapText="1"/>
    </xf>
    <xf numFmtId="10" fontId="3" fillId="16" borderId="9" xfId="0" applyNumberFormat="1" applyFont="1" applyFill="1" applyBorder="1" applyAlignment="1">
      <alignment horizontal="center"/>
    </xf>
    <xf numFmtId="165" fontId="0" fillId="10" borderId="49" xfId="0" applyNumberFormat="1" applyFont="1" applyFill="1" applyBorder="1" applyAlignment="1">
      <alignment vertical="top" wrapText="1"/>
    </xf>
    <xf numFmtId="0" fontId="3" fillId="0" borderId="58" xfId="0" applyFont="1" applyBorder="1" applyAlignment="1">
      <alignment wrapText="1"/>
    </xf>
    <xf numFmtId="0" fontId="13" fillId="0" borderId="0" xfId="0" applyFont="1" applyAlignment="1">
      <alignment vertical="top" wrapText="1"/>
    </xf>
    <xf numFmtId="165" fontId="10" fillId="10" borderId="0" xfId="0" applyNumberFormat="1" applyFont="1" applyFill="1" applyAlignment="1">
      <alignment horizontal="left"/>
    </xf>
    <xf numFmtId="0" fontId="10" fillId="10" borderId="0" xfId="0" applyFont="1" applyFill="1" applyAlignment="1">
      <alignment horizontal="left" vertical="top" wrapText="1"/>
    </xf>
    <xf numFmtId="0" fontId="10" fillId="10" borderId="0" xfId="0" applyFont="1" applyFill="1" applyAlignment="1">
      <alignment horizontal="left" vertical="top" wrapText="1"/>
    </xf>
    <xf numFmtId="0" fontId="10" fillId="10" borderId="0" xfId="0" applyFont="1" applyFill="1" applyAlignment="1">
      <alignment horizontal="left"/>
    </xf>
    <xf numFmtId="165" fontId="10" fillId="10" borderId="0" xfId="0" applyNumberFormat="1" applyFont="1" applyFill="1" applyAlignment="1">
      <alignment horizontal="left"/>
    </xf>
    <xf numFmtId="0" fontId="10" fillId="10" borderId="0" xfId="0" applyFont="1" applyFill="1" applyAlignment="1">
      <alignment horizontal="center"/>
    </xf>
    <xf numFmtId="0" fontId="29" fillId="0" borderId="19" xfId="0" applyFont="1" applyBorder="1" applyAlignment="1"/>
    <xf numFmtId="0" fontId="28" fillId="10" borderId="0" xfId="0" applyFont="1" applyFill="1" applyAlignment="1">
      <alignment horizontal="left"/>
    </xf>
    <xf numFmtId="0" fontId="13" fillId="6" borderId="0" xfId="0" applyFont="1" applyFill="1" applyAlignment="1"/>
    <xf numFmtId="0" fontId="46" fillId="0" borderId="0" xfId="0" applyFont="1" applyAlignment="1"/>
    <xf numFmtId="0" fontId="47" fillId="0" borderId="0" xfId="0" applyFont="1" applyAlignment="1"/>
    <xf numFmtId="0" fontId="10" fillId="0" borderId="0" xfId="0" applyFont="1" applyAlignment="1"/>
    <xf numFmtId="0" fontId="3" fillId="0" borderId="0" xfId="0" applyFont="1" applyAlignment="1"/>
    <xf numFmtId="0" fontId="13" fillId="6" borderId="0" xfId="0" applyFont="1" applyFill="1" applyAlignment="1"/>
    <xf numFmtId="0" fontId="3" fillId="0" borderId="0" xfId="0" applyFont="1" applyAlignment="1"/>
    <xf numFmtId="0" fontId="10" fillId="0" borderId="59" xfId="0" applyFont="1" applyBorder="1" applyAlignment="1"/>
    <xf numFmtId="0" fontId="10" fillId="0" borderId="19" xfId="0" applyFont="1" applyBorder="1" applyAlignment="1"/>
    <xf numFmtId="167" fontId="10" fillId="0" borderId="0" xfId="0" applyNumberFormat="1" applyFont="1" applyAlignment="1"/>
    <xf numFmtId="0" fontId="10" fillId="24" borderId="0" xfId="0" applyFont="1" applyFill="1" applyAlignment="1"/>
    <xf numFmtId="0" fontId="10" fillId="24" borderId="59" xfId="0" applyFont="1" applyFill="1" applyBorder="1" applyAlignment="1"/>
    <xf numFmtId="0" fontId="10" fillId="24" borderId="19" xfId="0" applyFont="1" applyFill="1" applyBorder="1" applyAlignment="1"/>
    <xf numFmtId="0" fontId="49" fillId="25" borderId="61" xfId="0" applyFont="1" applyFill="1" applyBorder="1" applyAlignment="1">
      <alignment horizontal="right"/>
    </xf>
    <xf numFmtId="0" fontId="49" fillId="25" borderId="61" xfId="0" applyFont="1" applyFill="1" applyBorder="1" applyAlignment="1">
      <alignment horizontal="right"/>
    </xf>
    <xf numFmtId="0" fontId="10" fillId="24" borderId="41" xfId="0" applyFont="1" applyFill="1" applyBorder="1" applyAlignment="1"/>
    <xf numFmtId="0" fontId="10" fillId="24" borderId="53" xfId="0" applyFont="1" applyFill="1" applyBorder="1" applyAlignment="1"/>
    <xf numFmtId="168" fontId="42" fillId="23" borderId="42" xfId="0" applyNumberFormat="1" applyFont="1" applyFill="1" applyBorder="1" applyAlignment="1">
      <alignment horizontal="right"/>
    </xf>
    <xf numFmtId="0" fontId="13" fillId="24" borderId="53" xfId="0" applyFont="1" applyFill="1" applyBorder="1" applyAlignment="1"/>
    <xf numFmtId="0" fontId="10" fillId="0" borderId="0" xfId="0" applyFont="1" applyAlignment="1"/>
    <xf numFmtId="0" fontId="10" fillId="0" borderId="62" xfId="0" applyFont="1" applyBorder="1" applyAlignment="1"/>
    <xf numFmtId="0" fontId="10" fillId="0" borderId="62" xfId="0" applyFont="1" applyBorder="1" applyAlignment="1"/>
    <xf numFmtId="168" fontId="10" fillId="10" borderId="0" xfId="0" applyNumberFormat="1" applyFont="1" applyFill="1" applyAlignment="1"/>
    <xf numFmtId="0" fontId="10" fillId="0" borderId="63" xfId="0" applyFont="1" applyBorder="1" applyAlignment="1"/>
    <xf numFmtId="0" fontId="49" fillId="25" borderId="64" xfId="0" applyFont="1" applyFill="1" applyBorder="1" applyAlignment="1">
      <alignment horizontal="right"/>
    </xf>
    <xf numFmtId="0" fontId="42" fillId="23" borderId="42" xfId="0" applyFont="1" applyFill="1" applyBorder="1" applyAlignment="1">
      <alignment horizontal="right"/>
    </xf>
    <xf numFmtId="0" fontId="10" fillId="0" borderId="63" xfId="0" applyFont="1" applyBorder="1" applyAlignment="1"/>
    <xf numFmtId="0" fontId="10" fillId="0" borderId="65" xfId="0" applyFont="1" applyBorder="1" applyAlignment="1"/>
    <xf numFmtId="0" fontId="10" fillId="0" borderId="66" xfId="0" applyFont="1" applyBorder="1" applyAlignment="1"/>
    <xf numFmtId="0" fontId="10" fillId="0" borderId="69" xfId="0" applyFont="1" applyBorder="1" applyAlignment="1"/>
    <xf numFmtId="0" fontId="51" fillId="23" borderId="68" xfId="0" applyFont="1" applyFill="1" applyBorder="1" applyAlignment="1">
      <alignment wrapText="1"/>
    </xf>
    <xf numFmtId="0" fontId="51" fillId="23" borderId="70" xfId="0" applyFont="1" applyFill="1" applyBorder="1" applyAlignment="1">
      <alignment horizontal="center" wrapText="1"/>
    </xf>
    <xf numFmtId="0" fontId="51" fillId="23" borderId="66" xfId="0" applyFont="1" applyFill="1" applyBorder="1" applyAlignment="1">
      <alignment wrapText="1"/>
    </xf>
    <xf numFmtId="0" fontId="52" fillId="10" borderId="71" xfId="0" applyFont="1" applyFill="1" applyBorder="1" applyAlignment="1">
      <alignment horizontal="right" wrapText="1"/>
    </xf>
    <xf numFmtId="10" fontId="52" fillId="10" borderId="72" xfId="0" applyNumberFormat="1" applyFont="1" applyFill="1" applyBorder="1" applyAlignment="1">
      <alignment horizontal="right" wrapText="1"/>
    </xf>
    <xf numFmtId="0" fontId="52" fillId="10" borderId="71" xfId="0" applyFont="1" applyFill="1" applyBorder="1" applyAlignment="1">
      <alignment wrapText="1"/>
    </xf>
    <xf numFmtId="0" fontId="10" fillId="14" borderId="0" xfId="0" applyFont="1" applyFill="1" applyAlignment="1">
      <alignment horizontal="right"/>
    </xf>
    <xf numFmtId="168" fontId="49" fillId="14" borderId="0" xfId="0" applyNumberFormat="1" applyFont="1" applyFill="1" applyAlignment="1">
      <alignment horizontal="right"/>
    </xf>
    <xf numFmtId="2" fontId="42" fillId="23" borderId="42" xfId="0" applyNumberFormat="1" applyFont="1" applyFill="1" applyBorder="1" applyAlignment="1">
      <alignment horizontal="right"/>
    </xf>
    <xf numFmtId="168" fontId="10" fillId="14" borderId="0" xfId="0" applyNumberFormat="1" applyFont="1" applyFill="1" applyAlignment="1">
      <alignment horizontal="right"/>
    </xf>
    <xf numFmtId="0" fontId="52" fillId="23" borderId="71" xfId="0" applyFont="1" applyFill="1" applyBorder="1" applyAlignment="1">
      <alignment horizontal="right" wrapText="1"/>
    </xf>
    <xf numFmtId="10" fontId="52" fillId="23" borderId="72" xfId="0" applyNumberFormat="1" applyFont="1" applyFill="1" applyBorder="1" applyAlignment="1">
      <alignment horizontal="right" wrapText="1"/>
    </xf>
    <xf numFmtId="0" fontId="52" fillId="23" borderId="71" xfId="0" applyFont="1" applyFill="1" applyBorder="1" applyAlignment="1">
      <alignment wrapText="1"/>
    </xf>
    <xf numFmtId="0" fontId="53" fillId="26" borderId="9" xfId="0" applyFont="1" applyFill="1" applyBorder="1" applyAlignment="1">
      <alignment wrapText="1"/>
    </xf>
    <xf numFmtId="0" fontId="10" fillId="16" borderId="0" xfId="0" applyFont="1" applyFill="1" applyAlignment="1">
      <alignment horizontal="right"/>
    </xf>
    <xf numFmtId="0" fontId="53" fillId="26" borderId="8" xfId="0" applyFont="1" applyFill="1" applyBorder="1" applyAlignment="1">
      <alignment wrapText="1"/>
    </xf>
    <xf numFmtId="0" fontId="53" fillId="0" borderId="8" xfId="0" applyFont="1" applyBorder="1" applyAlignment="1">
      <alignment wrapText="1"/>
    </xf>
    <xf numFmtId="168" fontId="49" fillId="16" borderId="0" xfId="0" applyNumberFormat="1" applyFont="1" applyFill="1" applyAlignment="1">
      <alignment horizontal="right"/>
    </xf>
    <xf numFmtId="0" fontId="53" fillId="27" borderId="8" xfId="0" applyFont="1" applyFill="1" applyBorder="1" applyAlignment="1">
      <alignment wrapText="1"/>
    </xf>
    <xf numFmtId="0" fontId="54" fillId="4" borderId="8" xfId="0" applyFont="1" applyFill="1" applyBorder="1" applyAlignment="1">
      <alignment wrapText="1"/>
    </xf>
    <xf numFmtId="0" fontId="55" fillId="18" borderId="0" xfId="0" applyFont="1" applyFill="1" applyAlignment="1">
      <alignment horizontal="right"/>
    </xf>
    <xf numFmtId="168" fontId="10" fillId="16" borderId="0" xfId="0" applyNumberFormat="1" applyFont="1" applyFill="1" applyAlignment="1">
      <alignment horizontal="right"/>
    </xf>
    <xf numFmtId="168" fontId="55" fillId="18" borderId="0" xfId="0" applyNumberFormat="1" applyFont="1" applyFill="1" applyAlignment="1">
      <alignment horizontal="right"/>
    </xf>
    <xf numFmtId="0" fontId="10" fillId="14" borderId="59" xfId="0" applyFont="1" applyFill="1" applyBorder="1" applyAlignment="1">
      <alignment horizontal="right"/>
    </xf>
    <xf numFmtId="168" fontId="49" fillId="14" borderId="41" xfId="0" applyNumberFormat="1" applyFont="1" applyFill="1" applyBorder="1" applyAlignment="1">
      <alignment horizontal="right"/>
    </xf>
    <xf numFmtId="168" fontId="10" fillId="14" borderId="41" xfId="0" applyNumberFormat="1" applyFont="1" applyFill="1" applyBorder="1" applyAlignment="1">
      <alignment horizontal="right"/>
    </xf>
    <xf numFmtId="0" fontId="56" fillId="16" borderId="73" xfId="0" applyFont="1" applyFill="1" applyBorder="1" applyAlignment="1">
      <alignment horizontal="right"/>
    </xf>
    <xf numFmtId="168" fontId="42" fillId="16" borderId="42" xfId="0" applyNumberFormat="1" applyFont="1" applyFill="1" applyBorder="1" applyAlignment="1">
      <alignment horizontal="right"/>
    </xf>
    <xf numFmtId="0" fontId="55" fillId="28" borderId="0" xfId="0" applyFont="1" applyFill="1" applyAlignment="1">
      <alignment horizontal="right"/>
    </xf>
    <xf numFmtId="168" fontId="55" fillId="28" borderId="0" xfId="0" applyNumberFormat="1" applyFont="1" applyFill="1" applyAlignment="1">
      <alignment horizontal="right"/>
    </xf>
    <xf numFmtId="0" fontId="52" fillId="23" borderId="66" xfId="0" applyFont="1" applyFill="1" applyBorder="1" applyAlignment="1">
      <alignment horizontal="right" wrapText="1"/>
    </xf>
    <xf numFmtId="10" fontId="52" fillId="23" borderId="74" xfId="0" applyNumberFormat="1" applyFont="1" applyFill="1" applyBorder="1" applyAlignment="1">
      <alignment horizontal="right" wrapText="1"/>
    </xf>
    <xf numFmtId="0" fontId="52" fillId="23" borderId="66" xfId="0" applyFont="1" applyFill="1" applyBorder="1" applyAlignment="1">
      <alignment wrapText="1"/>
    </xf>
    <xf numFmtId="0" fontId="55" fillId="29" borderId="0" xfId="0" applyFont="1" applyFill="1" applyAlignment="1">
      <alignment horizontal="right"/>
    </xf>
    <xf numFmtId="168" fontId="55" fillId="29" borderId="0" xfId="0" applyNumberFormat="1" applyFont="1" applyFill="1" applyAlignment="1">
      <alignment horizontal="right"/>
    </xf>
    <xf numFmtId="0" fontId="55" fillId="29" borderId="59" xfId="0" applyFont="1" applyFill="1" applyBorder="1" applyAlignment="1">
      <alignment horizontal="right"/>
    </xf>
    <xf numFmtId="168" fontId="55" fillId="29" borderId="41" xfId="0" applyNumberFormat="1" applyFont="1" applyFill="1" applyBorder="1" applyAlignment="1">
      <alignment horizontal="right"/>
    </xf>
    <xf numFmtId="0" fontId="41" fillId="30" borderId="61" xfId="0" applyFont="1" applyFill="1" applyBorder="1" applyAlignment="1">
      <alignment horizontal="right"/>
    </xf>
    <xf numFmtId="0" fontId="41" fillId="30" borderId="73" xfId="0" applyFont="1" applyFill="1" applyBorder="1" applyAlignment="1">
      <alignment horizontal="right"/>
    </xf>
    <xf numFmtId="0" fontId="11" fillId="3" borderId="4" xfId="0" applyFont="1" applyFill="1" applyBorder="1" applyAlignment="1"/>
    <xf numFmtId="0" fontId="0" fillId="0" borderId="0" xfId="0" applyFont="1" applyAlignment="1"/>
    <xf numFmtId="0" fontId="3" fillId="0" borderId="5" xfId="0" applyFont="1" applyBorder="1"/>
    <xf numFmtId="0" fontId="11" fillId="3" borderId="14" xfId="0" applyFont="1" applyFill="1" applyBorder="1" applyAlignment="1"/>
    <xf numFmtId="0" fontId="3" fillId="0" borderId="6" xfId="0" applyFont="1" applyBorder="1"/>
    <xf numFmtId="0" fontId="3" fillId="0" borderId="16" xfId="0" applyFont="1" applyBorder="1"/>
    <xf numFmtId="0" fontId="9" fillId="2" borderId="4" xfId="0" applyFont="1" applyFill="1" applyBorder="1" applyAlignment="1">
      <alignment vertical="top"/>
    </xf>
    <xf numFmtId="0" fontId="3" fillId="0" borderId="4" xfId="0" applyFont="1" applyBorder="1"/>
    <xf numFmtId="0" fontId="3" fillId="0" borderId="14" xfId="0" applyFont="1" applyBorder="1"/>
    <xf numFmtId="0" fontId="9" fillId="2" borderId="4" xfId="0" applyFont="1" applyFill="1" applyBorder="1" applyAlignment="1"/>
    <xf numFmtId="0" fontId="3" fillId="3" borderId="4" xfId="0" applyFont="1" applyFill="1" applyBorder="1" applyAlignment="1"/>
    <xf numFmtId="0" fontId="4" fillId="3" borderId="1" xfId="0" applyFont="1" applyFill="1" applyBorder="1" applyAlignment="1">
      <alignment horizontal="center"/>
    </xf>
    <xf numFmtId="0" fontId="3" fillId="0" borderId="2" xfId="0" applyFont="1" applyBorder="1"/>
    <xf numFmtId="0" fontId="3" fillId="0" borderId="3" xfId="0" applyFont="1" applyBorder="1"/>
    <xf numFmtId="0" fontId="5" fillId="2" borderId="4" xfId="0" applyFont="1" applyFill="1" applyBorder="1" applyAlignment="1">
      <alignment horizontal="center"/>
    </xf>
    <xf numFmtId="0" fontId="9" fillId="4" borderId="4" xfId="0" applyFont="1" applyFill="1" applyBorder="1" applyAlignment="1"/>
    <xf numFmtId="0" fontId="2" fillId="2" borderId="1" xfId="0" applyFont="1" applyFill="1" applyBorder="1" applyAlignment="1">
      <alignment horizontal="center"/>
    </xf>
    <xf numFmtId="0" fontId="1" fillId="0" borderId="0" xfId="0" applyFont="1" applyAlignment="1">
      <alignment horizontal="center"/>
    </xf>
    <xf numFmtId="0" fontId="7" fillId="4" borderId="4" xfId="0" applyFont="1" applyFill="1" applyBorder="1" applyAlignment="1">
      <alignment horizontal="center"/>
    </xf>
    <xf numFmtId="0" fontId="5" fillId="4" borderId="4" xfId="0" applyFont="1" applyFill="1" applyBorder="1" applyAlignment="1">
      <alignment horizontal="center"/>
    </xf>
    <xf numFmtId="0" fontId="2" fillId="4" borderId="1" xfId="0" applyFont="1" applyFill="1" applyBorder="1" applyAlignment="1">
      <alignment horizontal="center"/>
    </xf>
    <xf numFmtId="0" fontId="7" fillId="2" borderId="4" xfId="0" applyFont="1" applyFill="1" applyBorder="1" applyAlignment="1">
      <alignment horizontal="center"/>
    </xf>
    <xf numFmtId="0" fontId="6" fillId="3" borderId="4" xfId="0" applyFont="1" applyFill="1" applyBorder="1" applyAlignment="1">
      <alignment horizontal="center"/>
    </xf>
    <xf numFmtId="0" fontId="8" fillId="3" borderId="4" xfId="0" applyFont="1" applyFill="1" applyBorder="1" applyAlignment="1">
      <alignment horizontal="center"/>
    </xf>
    <xf numFmtId="0" fontId="9" fillId="4" borderId="4" xfId="0" applyFont="1" applyFill="1" applyBorder="1" applyAlignment="1">
      <alignment vertical="top"/>
    </xf>
    <xf numFmtId="0" fontId="14" fillId="4" borderId="4" xfId="0" applyFont="1" applyFill="1" applyBorder="1" applyAlignment="1">
      <alignment horizontal="left"/>
    </xf>
    <xf numFmtId="0" fontId="11" fillId="3" borderId="4" xfId="0" applyFont="1" applyFill="1" applyBorder="1" applyAlignment="1">
      <alignment wrapText="1"/>
    </xf>
    <xf numFmtId="0" fontId="6" fillId="8" borderId="4" xfId="0" applyFont="1" applyFill="1" applyBorder="1" applyAlignment="1">
      <alignment horizontal="center"/>
    </xf>
    <xf numFmtId="0" fontId="3" fillId="8" borderId="4" xfId="0" applyFont="1" applyFill="1" applyBorder="1" applyAlignment="1"/>
    <xf numFmtId="0" fontId="3" fillId="8" borderId="4" xfId="0" applyFont="1" applyFill="1" applyBorder="1" applyAlignment="1">
      <alignment vertical="top" wrapText="1"/>
    </xf>
    <xf numFmtId="0" fontId="18" fillId="8" borderId="4" xfId="0" applyFont="1" applyFill="1" applyBorder="1" applyAlignment="1"/>
    <xf numFmtId="0" fontId="4" fillId="8" borderId="1" xfId="0" applyFont="1" applyFill="1" applyBorder="1" applyAlignment="1">
      <alignment horizontal="center"/>
    </xf>
    <xf numFmtId="0" fontId="15" fillId="2" borderId="24" xfId="0" applyFont="1" applyFill="1" applyBorder="1" applyAlignment="1"/>
    <xf numFmtId="0" fontId="15" fillId="2" borderId="28" xfId="0" applyFont="1" applyFill="1" applyBorder="1" applyAlignment="1"/>
    <xf numFmtId="0" fontId="13" fillId="12" borderId="20" xfId="0" applyFont="1" applyFill="1" applyBorder="1" applyAlignment="1">
      <alignment horizontal="center"/>
    </xf>
    <xf numFmtId="0" fontId="3" fillId="0" borderId="23" xfId="0" applyFont="1" applyBorder="1"/>
    <xf numFmtId="0" fontId="15" fillId="12" borderId="28" xfId="0" applyFont="1" applyFill="1" applyBorder="1" applyAlignment="1">
      <alignment horizontal="right"/>
    </xf>
    <xf numFmtId="0" fontId="33" fillId="12" borderId="1" xfId="0" applyFont="1" applyFill="1" applyBorder="1" applyAlignment="1">
      <alignment horizontal="center"/>
    </xf>
    <xf numFmtId="0" fontId="15" fillId="2" borderId="27" xfId="0" applyFont="1" applyFill="1" applyBorder="1" applyAlignment="1">
      <alignment horizontal="right"/>
    </xf>
    <xf numFmtId="0" fontId="3" fillId="0" borderId="10" xfId="0" applyFont="1" applyBorder="1"/>
    <xf numFmtId="0" fontId="15" fillId="2" borderId="26" xfId="0" applyFont="1" applyFill="1" applyBorder="1" applyAlignment="1">
      <alignment horizontal="right" wrapText="1"/>
    </xf>
    <xf numFmtId="0" fontId="3" fillId="0" borderId="29" xfId="0" applyFont="1" applyBorder="1"/>
    <xf numFmtId="0" fontId="23" fillId="5" borderId="22" xfId="0" applyFont="1" applyFill="1" applyBorder="1" applyAlignment="1">
      <alignment horizontal="right" wrapText="1"/>
    </xf>
    <xf numFmtId="0" fontId="3" fillId="0" borderId="21" xfId="0" applyFont="1" applyBorder="1"/>
    <xf numFmtId="0" fontId="23" fillId="5" borderId="20" xfId="0" applyFont="1" applyFill="1" applyBorder="1" applyAlignment="1">
      <alignment horizontal="right" wrapText="1"/>
    </xf>
    <xf numFmtId="0" fontId="15" fillId="12" borderId="26" xfId="0" applyFont="1" applyFill="1" applyBorder="1" applyAlignment="1">
      <alignment horizontal="right" wrapText="1"/>
    </xf>
    <xf numFmtId="0" fontId="15" fillId="12" borderId="27" xfId="0" applyFont="1" applyFill="1" applyBorder="1" applyAlignment="1">
      <alignment horizontal="right"/>
    </xf>
    <xf numFmtId="0" fontId="15" fillId="12" borderId="26" xfId="0" applyFont="1" applyFill="1" applyBorder="1" applyAlignment="1">
      <alignment horizontal="right"/>
    </xf>
    <xf numFmtId="0" fontId="15" fillId="2" borderId="24" xfId="0" applyFont="1" applyFill="1" applyBorder="1" applyAlignment="1">
      <alignment horizontal="right" wrapText="1"/>
    </xf>
    <xf numFmtId="0" fontId="22" fillId="12" borderId="25" xfId="0" applyFont="1" applyFill="1" applyBorder="1" applyAlignment="1">
      <alignment horizontal="right" wrapText="1"/>
    </xf>
    <xf numFmtId="0" fontId="22" fillId="12" borderId="26" xfId="0" applyFont="1" applyFill="1" applyBorder="1" applyAlignment="1">
      <alignment horizontal="right" wrapText="1"/>
    </xf>
    <xf numFmtId="0" fontId="22" fillId="12" borderId="24" xfId="0" applyFont="1" applyFill="1" applyBorder="1" applyAlignment="1">
      <alignment horizontal="right" wrapText="1"/>
    </xf>
    <xf numFmtId="0" fontId="13" fillId="3" borderId="30" xfId="0" applyFont="1" applyFill="1" applyBorder="1" applyAlignment="1">
      <alignment horizontal="center"/>
    </xf>
    <xf numFmtId="0" fontId="3" fillId="0" borderId="12" xfId="0" applyFont="1" applyBorder="1"/>
    <xf numFmtId="0" fontId="3" fillId="0" borderId="31" xfId="0" applyFont="1" applyBorder="1"/>
    <xf numFmtId="0" fontId="20" fillId="8" borderId="34" xfId="0" applyFont="1" applyFill="1" applyBorder="1" applyAlignment="1">
      <alignment horizontal="center"/>
    </xf>
    <xf numFmtId="0" fontId="3" fillId="0" borderId="37" xfId="0" applyFont="1" applyBorder="1"/>
    <xf numFmtId="0" fontId="3" fillId="0" borderId="38" xfId="0" applyFont="1" applyBorder="1"/>
    <xf numFmtId="0" fontId="15" fillId="4" borderId="24" xfId="0" applyFont="1" applyFill="1" applyBorder="1" applyAlignment="1">
      <alignment horizontal="center"/>
    </xf>
    <xf numFmtId="0" fontId="3" fillId="0" borderId="25" xfId="0" applyFont="1" applyBorder="1"/>
    <xf numFmtId="0" fontId="3" fillId="0" borderId="28" xfId="0" applyFont="1" applyBorder="1"/>
    <xf numFmtId="0" fontId="15" fillId="2" borderId="20" xfId="0" applyFont="1" applyFill="1" applyBorder="1" applyAlignment="1">
      <alignment horizontal="center"/>
    </xf>
    <xf numFmtId="0" fontId="19" fillId="6" borderId="0" xfId="0" applyFont="1" applyFill="1" applyAlignment="1"/>
    <xf numFmtId="0" fontId="3" fillId="0" borderId="39" xfId="0" applyFont="1" applyBorder="1"/>
    <xf numFmtId="0" fontId="23" fillId="5" borderId="22" xfId="0" applyFont="1" applyFill="1" applyBorder="1" applyAlignment="1">
      <alignment horizontal="right"/>
    </xf>
    <xf numFmtId="0" fontId="23" fillId="5" borderId="20" xfId="0" applyFont="1" applyFill="1" applyBorder="1" applyAlignment="1">
      <alignment horizontal="right"/>
    </xf>
    <xf numFmtId="0" fontId="3" fillId="0" borderId="13" xfId="0" applyFont="1" applyBorder="1"/>
    <xf numFmtId="0" fontId="22" fillId="2" borderId="5" xfId="0" applyFont="1" applyFill="1" applyBorder="1" applyAlignment="1"/>
    <xf numFmtId="0" fontId="22" fillId="2" borderId="24" xfId="0" applyFont="1" applyFill="1" applyBorder="1" applyAlignment="1"/>
    <xf numFmtId="0" fontId="15" fillId="2" borderId="28" xfId="0" applyFont="1" applyFill="1" applyBorder="1" applyAlignment="1">
      <alignment horizontal="right"/>
    </xf>
    <xf numFmtId="0" fontId="15" fillId="2" borderId="26" xfId="0" applyFont="1" applyFill="1" applyBorder="1" applyAlignment="1">
      <alignment horizontal="right"/>
    </xf>
    <xf numFmtId="0" fontId="13" fillId="12" borderId="21" xfId="0" applyFont="1" applyFill="1" applyBorder="1" applyAlignment="1">
      <alignment horizontal="center"/>
    </xf>
    <xf numFmtId="0" fontId="15" fillId="2" borderId="5" xfId="0" applyFont="1" applyFill="1" applyBorder="1" applyAlignment="1"/>
    <xf numFmtId="0" fontId="3" fillId="0" borderId="7" xfId="0" applyFont="1" applyBorder="1"/>
    <xf numFmtId="0" fontId="13" fillId="6" borderId="0" xfId="0" applyFont="1" applyFill="1" applyAlignment="1">
      <alignment horizontal="center" vertical="top"/>
    </xf>
    <xf numFmtId="0" fontId="3" fillId="0" borderId="19" xfId="0" applyFont="1" applyBorder="1"/>
    <xf numFmtId="0" fontId="18" fillId="20" borderId="11" xfId="0" applyFont="1" applyFill="1" applyBorder="1" applyAlignment="1">
      <alignment wrapText="1"/>
    </xf>
    <xf numFmtId="0" fontId="30" fillId="21" borderId="0" xfId="0" applyFont="1" applyFill="1" applyAlignment="1"/>
    <xf numFmtId="0" fontId="18" fillId="16" borderId="11" xfId="0" applyFont="1" applyFill="1" applyBorder="1" applyAlignment="1">
      <alignment wrapText="1"/>
    </xf>
    <xf numFmtId="0" fontId="10" fillId="20" borderId="11" xfId="0" applyFont="1" applyFill="1" applyBorder="1" applyAlignment="1">
      <alignment wrapText="1"/>
    </xf>
    <xf numFmtId="0" fontId="10" fillId="16" borderId="11" xfId="0" applyFont="1" applyFill="1" applyBorder="1" applyAlignment="1">
      <alignment wrapText="1"/>
    </xf>
    <xf numFmtId="0" fontId="10" fillId="16" borderId="11" xfId="0" applyFont="1" applyFill="1" applyBorder="1" applyAlignment="1"/>
    <xf numFmtId="0" fontId="10" fillId="20" borderId="11" xfId="0" applyFont="1" applyFill="1" applyBorder="1" applyAlignment="1"/>
    <xf numFmtId="0" fontId="31" fillId="16" borderId="11" xfId="0" applyFont="1" applyFill="1" applyBorder="1" applyAlignment="1">
      <alignment wrapText="1"/>
    </xf>
    <xf numFmtId="0" fontId="10" fillId="0" borderId="0" xfId="0" applyFont="1" applyAlignment="1">
      <alignment wrapText="1"/>
    </xf>
    <xf numFmtId="0" fontId="19" fillId="6" borderId="0" xfId="0" applyFont="1" applyFill="1" applyAlignment="1">
      <alignment horizontal="left"/>
    </xf>
    <xf numFmtId="170" fontId="42" fillId="20" borderId="41" xfId="0" applyNumberFormat="1" applyFont="1" applyFill="1" applyBorder="1" applyAlignment="1">
      <alignment horizontal="right"/>
    </xf>
    <xf numFmtId="0" fontId="3" fillId="0" borderId="42" xfId="0" applyFont="1" applyBorder="1"/>
    <xf numFmtId="170" fontId="42" fillId="16" borderId="41" xfId="0" applyNumberFormat="1" applyFont="1" applyFill="1" applyBorder="1" applyAlignment="1">
      <alignment horizontal="right"/>
    </xf>
    <xf numFmtId="170" fontId="21" fillId="23" borderId="11" xfId="0" applyNumberFormat="1" applyFont="1" applyFill="1" applyBorder="1" applyAlignment="1">
      <alignment horizontal="center" wrapText="1"/>
    </xf>
    <xf numFmtId="170" fontId="21" fillId="20" borderId="11" xfId="0" applyNumberFormat="1" applyFont="1" applyFill="1" applyBorder="1" applyAlignment="1">
      <alignment horizontal="center" wrapText="1"/>
    </xf>
    <xf numFmtId="0" fontId="3" fillId="20" borderId="11" xfId="0" applyFont="1" applyFill="1" applyBorder="1" applyAlignment="1">
      <alignment horizontal="center"/>
    </xf>
    <xf numFmtId="0" fontId="3" fillId="16" borderId="11" xfId="0" applyFont="1" applyFill="1" applyBorder="1" applyAlignment="1">
      <alignment horizontal="center"/>
    </xf>
    <xf numFmtId="165" fontId="37" fillId="3" borderId="14" xfId="0" applyNumberFormat="1" applyFont="1" applyFill="1" applyBorder="1" applyAlignment="1">
      <alignment horizontal="center"/>
    </xf>
    <xf numFmtId="0" fontId="10" fillId="3" borderId="4" xfId="0" applyFont="1" applyFill="1" applyBorder="1" applyAlignment="1"/>
    <xf numFmtId="0" fontId="10" fillId="22" borderId="4" xfId="0" applyFont="1" applyFill="1" applyBorder="1" applyAlignment="1"/>
    <xf numFmtId="0" fontId="36" fillId="22" borderId="1" xfId="0" applyFont="1" applyFill="1" applyBorder="1" applyAlignment="1">
      <alignment horizontal="center" wrapText="1"/>
    </xf>
    <xf numFmtId="0" fontId="35" fillId="3" borderId="1" xfId="0" applyFont="1" applyFill="1" applyBorder="1" applyAlignment="1">
      <alignment horizontal="center" wrapText="1"/>
    </xf>
    <xf numFmtId="165" fontId="38" fillId="22" borderId="14" xfId="0" applyNumberFormat="1" applyFont="1" applyFill="1" applyBorder="1" applyAlignment="1">
      <alignment horizontal="center" wrapText="1"/>
    </xf>
    <xf numFmtId="0" fontId="20" fillId="19" borderId="11" xfId="0" applyFont="1" applyFill="1" applyBorder="1" applyAlignment="1">
      <alignment horizontal="center" vertical="center"/>
    </xf>
    <xf numFmtId="0" fontId="21" fillId="19" borderId="11" xfId="0" applyFont="1" applyFill="1" applyBorder="1" applyAlignment="1">
      <alignment horizontal="center" vertical="center" wrapText="1"/>
    </xf>
    <xf numFmtId="170" fontId="21" fillId="20" borderId="11" xfId="0" applyNumberFormat="1" applyFont="1" applyFill="1" applyBorder="1" applyAlignment="1">
      <alignment horizontal="center"/>
    </xf>
    <xf numFmtId="170" fontId="21" fillId="23" borderId="11" xfId="0" applyNumberFormat="1" applyFont="1" applyFill="1" applyBorder="1" applyAlignment="1">
      <alignment horizontal="center"/>
    </xf>
    <xf numFmtId="0" fontId="3" fillId="0" borderId="47" xfId="0" applyFont="1" applyBorder="1" applyAlignment="1">
      <alignment vertical="top" wrapText="1"/>
    </xf>
    <xf numFmtId="0" fontId="3" fillId="0" borderId="51" xfId="0" applyFont="1" applyBorder="1"/>
    <xf numFmtId="0" fontId="3" fillId="0" borderId="57" xfId="0" applyFont="1" applyBorder="1"/>
    <xf numFmtId="0" fontId="10" fillId="10" borderId="46" xfId="0" applyFont="1" applyFill="1" applyBorder="1" applyAlignment="1">
      <alignment horizontal="left" vertical="top" wrapText="1"/>
    </xf>
    <xf numFmtId="0" fontId="3" fillId="0" borderId="50" xfId="0" applyFont="1" applyBorder="1"/>
    <xf numFmtId="0" fontId="3" fillId="0" borderId="56" xfId="0" applyFont="1" applyBorder="1"/>
    <xf numFmtId="0" fontId="13" fillId="10" borderId="44" xfId="0" applyFont="1" applyFill="1" applyBorder="1" applyAlignment="1">
      <alignment horizontal="left" vertical="top" wrapText="1"/>
    </xf>
    <xf numFmtId="0" fontId="3" fillId="0" borderId="48" xfId="0" applyFont="1" applyBorder="1"/>
    <xf numFmtId="0" fontId="3" fillId="0" borderId="54" xfId="0" applyFont="1" applyBorder="1"/>
    <xf numFmtId="0" fontId="3" fillId="0" borderId="46" xfId="0" applyFont="1" applyBorder="1" applyAlignment="1">
      <alignment vertical="top" wrapText="1"/>
    </xf>
    <xf numFmtId="165" fontId="0" fillId="10" borderId="52" xfId="0" applyNumberFormat="1" applyFont="1" applyFill="1" applyBorder="1" applyAlignment="1">
      <alignment vertical="top"/>
    </xf>
    <xf numFmtId="0" fontId="3" fillId="0" borderId="53" xfId="0" applyFont="1" applyBorder="1"/>
    <xf numFmtId="0" fontId="3" fillId="0" borderId="55" xfId="0" applyFont="1" applyBorder="1"/>
    <xf numFmtId="165" fontId="0" fillId="10" borderId="52" xfId="0" applyNumberFormat="1" applyFont="1" applyFill="1" applyBorder="1" applyAlignment="1">
      <alignment vertical="top" wrapText="1"/>
    </xf>
    <xf numFmtId="0" fontId="48" fillId="6" borderId="59" xfId="0" applyFont="1" applyFill="1" applyBorder="1" applyAlignment="1"/>
    <xf numFmtId="0" fontId="3" fillId="0" borderId="59" xfId="0" applyFont="1" applyBorder="1"/>
    <xf numFmtId="0" fontId="10" fillId="0" borderId="0" xfId="0" applyFont="1" applyAlignment="1">
      <alignment vertical="top" wrapText="1"/>
    </xf>
    <xf numFmtId="0" fontId="48" fillId="6" borderId="60" xfId="0" applyFont="1" applyFill="1" applyBorder="1" applyAlignment="1"/>
    <xf numFmtId="0" fontId="3" fillId="0" borderId="61" xfId="0" applyFont="1" applyBorder="1"/>
    <xf numFmtId="0" fontId="48" fillId="6" borderId="0" xfId="0" applyFont="1" applyFill="1" applyAlignment="1">
      <alignment wrapText="1"/>
    </xf>
    <xf numFmtId="0" fontId="48" fillId="6" borderId="59" xfId="0" applyFont="1" applyFill="1" applyBorder="1" applyAlignment="1">
      <alignment wrapText="1"/>
    </xf>
    <xf numFmtId="0" fontId="1" fillId="10" borderId="0" xfId="0" applyFont="1" applyFill="1" applyAlignment="1">
      <alignment horizontal="center"/>
    </xf>
    <xf numFmtId="0" fontId="29" fillId="0" borderId="0" xfId="0" applyFont="1" applyAlignment="1"/>
    <xf numFmtId="0" fontId="13" fillId="6" borderId="0" xfId="0" applyFont="1" applyFill="1" applyAlignment="1"/>
    <xf numFmtId="0" fontId="15" fillId="2" borderId="0" xfId="0" applyFont="1" applyFill="1" applyAlignment="1">
      <alignment horizontal="center" wrapText="1"/>
    </xf>
    <xf numFmtId="0" fontId="50" fillId="23" borderId="67" xfId="0" applyFont="1" applyFill="1" applyBorder="1" applyAlignment="1">
      <alignment horizontal="center" wrapText="1"/>
    </xf>
    <xf numFmtId="0" fontId="3" fillId="0" borderId="68" xfId="0" applyFont="1" applyBorder="1"/>
    <xf numFmtId="0" fontId="35" fillId="0" borderId="0" xfId="0" applyFont="1" applyAlignment="1">
      <alignment horizontal="center" wrapText="1"/>
    </xf>
    <xf numFmtId="0" fontId="31" fillId="10" borderId="0" xfId="0" applyFont="1" applyFill="1" applyAlignment="1"/>
    <xf numFmtId="0" fontId="53" fillId="6" borderId="7" xfId="0" applyFont="1" applyFill="1" applyBorder="1" applyAlignment="1"/>
    <xf numFmtId="0" fontId="10" fillId="7" borderId="75" xfId="0" applyFont="1" applyFill="1" applyBorder="1"/>
    <xf numFmtId="0" fontId="10" fillId="7" borderId="76" xfId="0" applyFont="1" applyFill="1" applyBorder="1"/>
    <xf numFmtId="0" fontId="58" fillId="31" borderId="1" xfId="0" applyFont="1" applyFill="1" applyBorder="1" applyAlignment="1">
      <alignment horizontal="left"/>
    </xf>
    <xf numFmtId="0" fontId="57" fillId="32" borderId="2" xfId="0" applyFont="1" applyFill="1" applyBorder="1" applyAlignment="1">
      <alignment horizontal="left"/>
    </xf>
    <xf numFmtId="0" fontId="57" fillId="32" borderId="3" xfId="0" applyFont="1" applyFill="1" applyBorder="1" applyAlignment="1">
      <alignment horizontal="left"/>
    </xf>
    <xf numFmtId="0" fontId="58" fillId="31" borderId="4" xfId="0" applyFont="1" applyFill="1" applyBorder="1" applyAlignment="1">
      <alignment horizontal="left"/>
    </xf>
    <xf numFmtId="0" fontId="57" fillId="32" borderId="0" xfId="0" applyFont="1" applyFill="1" applyAlignment="1">
      <alignment horizontal="left"/>
    </xf>
    <xf numFmtId="0" fontId="57" fillId="32" borderId="5" xfId="0" applyFont="1" applyFill="1" applyBorder="1" applyAlignment="1">
      <alignment horizontal="left"/>
    </xf>
    <xf numFmtId="0" fontId="58" fillId="33" borderId="4" xfId="0" applyFont="1" applyFill="1" applyBorder="1" applyAlignment="1">
      <alignment horizontal="left"/>
    </xf>
    <xf numFmtId="0" fontId="58" fillId="34" borderId="14" xfId="0" applyFont="1" applyFill="1" applyBorder="1" applyAlignment="1">
      <alignment horizontal="left"/>
    </xf>
    <xf numFmtId="0" fontId="57" fillId="32" borderId="6" xfId="0" applyFont="1" applyFill="1" applyBorder="1" applyAlignment="1">
      <alignment horizontal="left"/>
    </xf>
    <xf numFmtId="0" fontId="57" fillId="32" borderId="16" xfId="0" applyFont="1" applyFill="1" applyBorder="1" applyAlignment="1">
      <alignment horizontal="left"/>
    </xf>
    <xf numFmtId="0" fontId="24" fillId="3" borderId="11" xfId="0" applyFont="1" applyFill="1" applyBorder="1" applyAlignment="1">
      <alignment horizontal="right"/>
    </xf>
    <xf numFmtId="0" fontId="59" fillId="2" borderId="26" xfId="0" applyFont="1" applyFill="1" applyBorder="1" applyAlignment="1">
      <alignment horizontal="right" wrapText="1"/>
    </xf>
    <xf numFmtId="0" fontId="3" fillId="0" borderId="29" xfId="0" applyFont="1" applyBorder="1" applyAlignment="1">
      <alignment wrapText="1"/>
    </xf>
    <xf numFmtId="0" fontId="59" fillId="4" borderId="18" xfId="0" applyFont="1" applyFill="1" applyBorder="1" applyAlignment="1">
      <alignment horizontal="right" wrapText="1"/>
    </xf>
    <xf numFmtId="0" fontId="60" fillId="8" borderId="36" xfId="0" applyFont="1" applyFill="1" applyBorder="1" applyAlignment="1">
      <alignment horizontal="right" wrapText="1"/>
    </xf>
    <xf numFmtId="0" fontId="59" fillId="12" borderId="26" xfId="0" applyFont="1" applyFill="1" applyBorder="1" applyAlignment="1">
      <alignment horizontal="right" wrapText="1"/>
    </xf>
    <xf numFmtId="0" fontId="59" fillId="12" borderId="25" xfId="0" applyFont="1" applyFill="1" applyBorder="1" applyAlignment="1">
      <alignment horizontal="right" wrapText="1"/>
    </xf>
    <xf numFmtId="0" fontId="60" fillId="12" borderId="11" xfId="0" applyFont="1" applyFill="1" applyBorder="1" applyAlignment="1">
      <alignment horizontal="right" wrapText="1"/>
    </xf>
    <xf numFmtId="0" fontId="60" fillId="12" borderId="12" xfId="0" applyFont="1" applyFill="1" applyBorder="1" applyAlignment="1">
      <alignment horizontal="right" wrapText="1"/>
    </xf>
    <xf numFmtId="0" fontId="59" fillId="12" borderId="18" xfId="0" applyFont="1" applyFill="1" applyBorder="1" applyAlignment="1">
      <alignment horizontal="right" wrapText="1"/>
    </xf>
    <xf numFmtId="0" fontId="59" fillId="12" borderId="7" xfId="0" applyFont="1" applyFill="1" applyBorder="1" applyAlignment="1">
      <alignment horizontal="right" wrapText="1"/>
    </xf>
    <xf numFmtId="0" fontId="60" fillId="12" borderId="36" xfId="0" applyFont="1" applyFill="1" applyBorder="1" applyAlignment="1">
      <alignment horizontal="right" wrapText="1"/>
    </xf>
    <xf numFmtId="0" fontId="60" fillId="12" borderId="35" xfId="0" applyFont="1" applyFill="1" applyBorder="1" applyAlignment="1">
      <alignment horizontal="right" wrapText="1"/>
    </xf>
    <xf numFmtId="0" fontId="61" fillId="9" borderId="17" xfId="0" applyFont="1" applyFill="1" applyBorder="1" applyAlignment="1">
      <alignment horizontal="center"/>
    </xf>
    <xf numFmtId="0" fontId="61" fillId="11" borderId="17" xfId="0" applyFont="1" applyFill="1" applyBorder="1" applyAlignment="1">
      <alignment horizontal="center"/>
    </xf>
    <xf numFmtId="49" fontId="61" fillId="11" borderId="17" xfId="0" applyNumberFormat="1" applyFont="1" applyFill="1" applyBorder="1" applyAlignment="1">
      <alignment horizontal="center"/>
    </xf>
    <xf numFmtId="49" fontId="10" fillId="9" borderId="17" xfId="0" applyNumberFormat="1" applyFont="1" applyFill="1" applyBorder="1" applyAlignment="1">
      <alignment horizontal="center"/>
    </xf>
    <xf numFmtId="49" fontId="10" fillId="11" borderId="17" xfId="0" applyNumberFormat="1" applyFont="1" applyFill="1" applyBorder="1" applyAlignment="1"/>
    <xf numFmtId="49" fontId="10" fillId="9" borderId="17" xfId="0" applyNumberFormat="1" applyFont="1" applyFill="1" applyBorder="1" applyAlignment="1"/>
    <xf numFmtId="49" fontId="61" fillId="9" borderId="17" xfId="0" applyNumberFormat="1" applyFont="1" applyFill="1" applyBorder="1" applyAlignment="1">
      <alignment horizontal="center"/>
    </xf>
    <xf numFmtId="164" fontId="61" fillId="9" borderId="17" xfId="0" applyNumberFormat="1" applyFont="1" applyFill="1" applyBorder="1" applyAlignment="1">
      <alignment horizontal="center"/>
    </xf>
    <xf numFmtId="0" fontId="61" fillId="16" borderId="11" xfId="0" applyFont="1" applyFill="1" applyBorder="1" applyAlignment="1">
      <alignment wrapText="1"/>
    </xf>
  </cellXfs>
  <cellStyles count="1">
    <cellStyle name="Обычный" xfId="0" builtinId="0"/>
  </cellStyles>
  <dxfs count="44">
    <dxf>
      <font>
        <b/>
        <color rgb="FF666666"/>
      </font>
      <fill>
        <patternFill patternType="solid">
          <fgColor rgb="FFD9D9D9"/>
          <bgColor rgb="FFD9D9D9"/>
        </patternFill>
      </fill>
    </dxf>
    <dxf>
      <font>
        <b/>
        <color rgb="FF990000"/>
      </font>
      <fill>
        <patternFill patternType="solid">
          <fgColor rgb="FFEA9999"/>
          <bgColor rgb="FFEA9999"/>
        </patternFill>
      </fill>
    </dxf>
    <dxf>
      <font>
        <b/>
        <color rgb="FF666666"/>
      </font>
      <fill>
        <patternFill patternType="solid">
          <fgColor rgb="FFD9D9D9"/>
          <bgColor rgb="FFD9D9D9"/>
        </patternFill>
      </fill>
    </dxf>
    <dxf>
      <font>
        <b/>
        <color rgb="FF990000"/>
      </font>
      <fill>
        <patternFill patternType="solid">
          <fgColor rgb="FFEA9999"/>
          <bgColor rgb="FFEA9999"/>
        </patternFill>
      </fill>
    </dxf>
    <dxf>
      <font>
        <b/>
        <color rgb="FF38761D"/>
      </font>
      <fill>
        <patternFill patternType="solid">
          <fgColor rgb="FFB6D7A8"/>
          <bgColor rgb="FFB6D7A8"/>
        </patternFill>
      </fill>
    </dxf>
    <dxf>
      <font>
        <b/>
        <color rgb="FF666666"/>
      </font>
      <fill>
        <patternFill patternType="solid">
          <fgColor rgb="FFD9D9D9"/>
          <bgColor rgb="FFD9D9D9"/>
        </patternFill>
      </fill>
    </dxf>
    <dxf>
      <font>
        <b/>
        <color rgb="FF990000"/>
      </font>
      <fill>
        <patternFill patternType="solid">
          <fgColor rgb="FFEA9999"/>
          <bgColor rgb="FFEA9999"/>
        </patternFill>
      </fill>
    </dxf>
    <dxf>
      <font>
        <b/>
        <color rgb="FF38761D"/>
      </font>
      <fill>
        <patternFill patternType="solid">
          <fgColor rgb="FFB6D7A8"/>
          <bgColor rgb="FFB6D7A8"/>
        </patternFill>
      </fill>
    </dxf>
    <dxf>
      <font>
        <b/>
        <color rgb="FF990000"/>
      </font>
      <fill>
        <patternFill patternType="solid">
          <fgColor rgb="FFEA9999"/>
          <bgColor rgb="FFEA9999"/>
        </patternFill>
      </fill>
    </dxf>
    <dxf>
      <font>
        <b/>
        <color rgb="FFBF9000"/>
      </font>
      <fill>
        <patternFill patternType="solid">
          <fgColor rgb="FFFFE599"/>
          <bgColor rgb="FFFFE599"/>
        </patternFill>
      </fill>
    </dxf>
    <dxf>
      <font>
        <b/>
        <color rgb="FF38761D"/>
      </font>
      <fill>
        <patternFill patternType="solid">
          <fgColor rgb="FFB6D7A8"/>
          <bgColor rgb="FFB6D7A8"/>
        </patternFill>
      </fill>
    </dxf>
    <dxf>
      <font>
        <b/>
        <color rgb="FF990000"/>
      </font>
      <fill>
        <patternFill patternType="solid">
          <fgColor rgb="FFEA9999"/>
          <bgColor rgb="FFEA9999"/>
        </patternFill>
      </fill>
    </dxf>
    <dxf>
      <font>
        <b/>
        <color rgb="FF666666"/>
      </font>
      <fill>
        <patternFill patternType="solid">
          <fgColor rgb="FFD9D9D9"/>
          <bgColor rgb="FFD9D9D9"/>
        </patternFill>
      </fill>
    </dxf>
    <dxf>
      <font>
        <b/>
        <color rgb="FF38761D"/>
      </font>
      <fill>
        <patternFill patternType="solid">
          <fgColor rgb="FFB6D7A8"/>
          <bgColor rgb="FFB6D7A8"/>
        </patternFill>
      </fill>
    </dxf>
    <dxf>
      <font>
        <b/>
        <color rgb="FF666666"/>
      </font>
      <fill>
        <patternFill patternType="solid">
          <fgColor rgb="FFD9D9D9"/>
          <bgColor rgb="FFD9D9D9"/>
        </patternFill>
      </fill>
    </dxf>
    <dxf>
      <font>
        <b/>
        <color rgb="FF990000"/>
      </font>
      <fill>
        <patternFill patternType="solid">
          <fgColor rgb="FFEA9999"/>
          <bgColor rgb="FFEA9999"/>
        </patternFill>
      </fill>
    </dxf>
    <dxf>
      <font>
        <b/>
        <color rgb="FF666666"/>
      </font>
      <fill>
        <patternFill patternType="solid">
          <fgColor rgb="FFD9D9D9"/>
          <bgColor rgb="FFD9D9D9"/>
        </patternFill>
      </fill>
    </dxf>
    <dxf>
      <font>
        <b/>
        <color rgb="FF990000"/>
      </font>
      <fill>
        <patternFill patternType="solid">
          <fgColor rgb="FFEA9999"/>
          <bgColor rgb="FFEA9999"/>
        </patternFill>
      </fill>
    </dxf>
    <dxf>
      <font>
        <b/>
        <color rgb="FF38761D"/>
      </font>
      <fill>
        <patternFill patternType="solid">
          <fgColor rgb="FFB6D7A8"/>
          <bgColor rgb="FFB6D7A8"/>
        </patternFill>
      </fill>
    </dxf>
    <dxf>
      <font>
        <b/>
        <color rgb="FF666666"/>
      </font>
      <fill>
        <patternFill patternType="solid">
          <fgColor rgb="FFD9D9D9"/>
          <bgColor rgb="FFD9D9D9"/>
        </patternFill>
      </fill>
    </dxf>
    <dxf>
      <font>
        <b/>
        <color rgb="FF38761D"/>
      </font>
      <fill>
        <patternFill patternType="solid">
          <fgColor rgb="FFB6D7A8"/>
          <bgColor rgb="FFB6D7A8"/>
        </patternFill>
      </fill>
    </dxf>
    <dxf>
      <font>
        <b/>
        <color rgb="FF990000"/>
      </font>
      <fill>
        <patternFill patternType="solid">
          <fgColor rgb="FFEA9999"/>
          <bgColor rgb="FFEA9999"/>
        </patternFill>
      </fill>
    </dxf>
    <dxf>
      <font>
        <b/>
        <color rgb="FF38761D"/>
      </font>
      <fill>
        <patternFill patternType="solid">
          <fgColor rgb="FFB6D7A8"/>
          <bgColor rgb="FFB6D7A8"/>
        </patternFill>
      </fill>
    </dxf>
    <dxf>
      <font>
        <b/>
        <color rgb="FF38761D"/>
      </font>
      <fill>
        <patternFill patternType="solid">
          <fgColor rgb="FFB6D7A8"/>
          <bgColor rgb="FFB6D7A8"/>
        </patternFill>
      </fill>
    </dxf>
    <dxf>
      <font>
        <b/>
        <color rgb="FF38761D"/>
      </font>
      <fill>
        <patternFill patternType="solid">
          <fgColor rgb="FFB6D7A8"/>
          <bgColor rgb="FFB6D7A8"/>
        </patternFill>
      </fill>
    </dxf>
    <dxf>
      <font>
        <b/>
        <color rgb="FFBF9000"/>
      </font>
      <fill>
        <patternFill patternType="solid">
          <fgColor rgb="FFFFE599"/>
          <bgColor rgb="FFFFE599"/>
        </patternFill>
      </fill>
    </dxf>
    <dxf>
      <font>
        <b/>
        <color rgb="FFBF9000"/>
      </font>
      <fill>
        <patternFill patternType="solid">
          <fgColor rgb="FFFFE599"/>
          <bgColor rgb="FFFFE599"/>
        </patternFill>
      </fill>
    </dxf>
    <dxf>
      <font>
        <b/>
        <color rgb="FFBF9000"/>
      </font>
      <fill>
        <patternFill patternType="solid">
          <fgColor rgb="FFFFE599"/>
          <bgColor rgb="FFFFE599"/>
        </patternFill>
      </fill>
    </dxf>
    <dxf>
      <font>
        <b/>
        <color rgb="FFBF9000"/>
      </font>
      <fill>
        <patternFill patternType="solid">
          <fgColor rgb="FFFFE599"/>
          <bgColor rgb="FFFFE599"/>
        </patternFill>
      </fill>
    </dxf>
    <dxf>
      <font>
        <b/>
        <color rgb="FF990000"/>
      </font>
      <fill>
        <patternFill patternType="solid">
          <fgColor rgb="FFEA9999"/>
          <bgColor rgb="FFEA9999"/>
        </patternFill>
      </fill>
    </dxf>
    <dxf>
      <font>
        <b/>
        <color rgb="FF990000"/>
      </font>
      <fill>
        <patternFill patternType="solid">
          <fgColor rgb="FFEA9999"/>
          <bgColor rgb="FFEA9999"/>
        </patternFill>
      </fill>
    </dxf>
    <dxf>
      <font>
        <b/>
        <color rgb="FF990000"/>
      </font>
      <fill>
        <patternFill patternType="solid">
          <fgColor rgb="FFEA9999"/>
          <bgColor rgb="FFEA9999"/>
        </patternFill>
      </fill>
    </dxf>
    <dxf>
      <font>
        <b/>
        <color rgb="FF990000"/>
      </font>
      <fill>
        <patternFill patternType="solid">
          <fgColor rgb="FFEA9999"/>
          <bgColor rgb="FFEA9999"/>
        </patternFill>
      </fill>
    </dxf>
    <dxf>
      <font>
        <b/>
        <color rgb="FF38761D"/>
      </font>
      <fill>
        <patternFill patternType="solid">
          <fgColor rgb="FFB6D7A8"/>
          <bgColor rgb="FFB6D7A8"/>
        </patternFill>
      </fill>
    </dxf>
    <dxf>
      <font>
        <b/>
        <color rgb="FF666666"/>
      </font>
      <fill>
        <patternFill patternType="solid">
          <fgColor rgb="FFCCCCCC"/>
          <bgColor rgb="FFCCCCCC"/>
        </patternFill>
      </fill>
    </dxf>
    <dxf>
      <font>
        <b/>
        <color rgb="FF38761D"/>
      </font>
      <fill>
        <patternFill patternType="solid">
          <fgColor rgb="FFFFFFFF"/>
          <bgColor rgb="FFFFFFFF"/>
        </patternFill>
      </fill>
    </dxf>
    <dxf>
      <font>
        <b/>
        <color rgb="FFBF9000"/>
      </font>
      <fill>
        <patternFill patternType="solid">
          <fgColor rgb="FFFFFFFF"/>
          <bgColor rgb="FFFFFFFF"/>
        </patternFill>
      </fill>
    </dxf>
    <dxf>
      <font>
        <b/>
        <color rgb="FF990000"/>
      </font>
      <fill>
        <patternFill patternType="solid">
          <fgColor rgb="FFFFFFFF"/>
          <bgColor rgb="FFFFFFFF"/>
        </patternFill>
      </fill>
    </dxf>
    <dxf>
      <font>
        <b/>
      </font>
      <fill>
        <patternFill patternType="solid">
          <fgColor rgb="FFFF9900"/>
          <bgColor rgb="FFFF9900"/>
        </patternFill>
      </fill>
    </dxf>
    <dxf>
      <font>
        <b/>
        <color rgb="FFFFFFFF"/>
      </font>
      <fill>
        <patternFill patternType="solid">
          <fgColor rgb="FF006100"/>
          <bgColor rgb="FF006100"/>
        </patternFill>
      </fill>
    </dxf>
    <dxf>
      <font>
        <b/>
        <color rgb="FFFFFFFF"/>
      </font>
      <fill>
        <patternFill patternType="solid">
          <fgColor rgb="FF4472C4"/>
          <bgColor rgb="FF4472C4"/>
        </patternFill>
      </fill>
    </dxf>
    <dxf>
      <fill>
        <patternFill patternType="solid">
          <fgColor rgb="FFDEEAF6"/>
          <bgColor rgb="FFDEEAF6"/>
        </patternFill>
      </fill>
    </dxf>
    <dxf>
      <fill>
        <patternFill patternType="solid">
          <fgColor rgb="FFD9E2F3"/>
          <bgColor rgb="FFD9E2F3"/>
        </patternFill>
      </fill>
    </dxf>
    <dxf>
      <fill>
        <patternFill patternType="solid">
          <fgColor rgb="FFFFFFFF"/>
          <bgColor rgb="FFFFFFFF"/>
        </patternFill>
      </fill>
    </dxf>
  </dxfs>
  <tableStyles count="1">
    <tableStyle name="Работа над ошибками-style" pivot="0" count="3" xr9:uid="{00000000-0011-0000-FFFF-FFFF00000000}">
      <tableStyleElement type="headerRow" dxfId="43"/>
      <tableStyleElement type="firstRowStripe" dxfId="42"/>
      <tableStyleElement type="secondRowStripe" dxfId="4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4:D28">
  <tableColumns count="3">
    <tableColumn id="1" xr3:uid="{00000000-0010-0000-0000-000001000000}" name="Темы для изучения"/>
    <tableColumn id="2" xr3:uid="{00000000-0010-0000-0000-000002000000}" name="Приоритет (от 1 до 10)"/>
    <tableColumn id="3" xr3:uid="{00000000-0010-0000-0000-000003000000}" name="Комментарий*"/>
  </tableColumns>
  <tableStyleInfo name="Работа над ошибками-style" showFirstColumn="1" showLastColumn="1" showRowStripes="1" showColumnStripes="0"/>
</tabl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outlinePr summaryBelow="0" summaryRight="0"/>
  </sheetPr>
  <dimension ref="B2:R46"/>
  <sheetViews>
    <sheetView tabSelected="1" workbookViewId="0"/>
  </sheetViews>
  <sheetFormatPr defaultColWidth="14.42578125" defaultRowHeight="15.75" customHeight="1"/>
  <sheetData>
    <row r="2" spans="2:18">
      <c r="B2" s="308" t="s">
        <v>0</v>
      </c>
      <c r="C2" s="292"/>
      <c r="D2" s="292"/>
      <c r="E2" s="292"/>
      <c r="F2" s="292"/>
      <c r="G2" s="292"/>
      <c r="H2" s="292"/>
      <c r="I2" s="292"/>
      <c r="J2" s="292"/>
      <c r="K2" s="292"/>
      <c r="L2" s="292"/>
      <c r="M2" s="292"/>
      <c r="N2" s="292"/>
      <c r="O2" s="292"/>
      <c r="P2" s="1"/>
      <c r="Q2" s="1"/>
      <c r="R2" s="1"/>
    </row>
    <row r="4" spans="2:18">
      <c r="B4" s="307" t="s">
        <v>1</v>
      </c>
      <c r="C4" s="303"/>
      <c r="D4" s="303"/>
      <c r="E4" s="304"/>
      <c r="G4" s="302" t="s">
        <v>2</v>
      </c>
      <c r="H4" s="303"/>
      <c r="I4" s="303"/>
      <c r="J4" s="304"/>
      <c r="L4" s="311" t="s">
        <v>3</v>
      </c>
      <c r="M4" s="303"/>
      <c r="N4" s="303"/>
      <c r="O4" s="304"/>
    </row>
    <row r="5" spans="2:18" ht="15.75" customHeight="1">
      <c r="B5" s="305" t="s">
        <v>4</v>
      </c>
      <c r="C5" s="292"/>
      <c r="D5" s="292"/>
      <c r="E5" s="293"/>
      <c r="G5" s="313" t="s">
        <v>5</v>
      </c>
      <c r="H5" s="292"/>
      <c r="I5" s="292"/>
      <c r="J5" s="293"/>
      <c r="L5" s="310" t="s">
        <v>6</v>
      </c>
      <c r="M5" s="292"/>
      <c r="N5" s="292"/>
      <c r="O5" s="293"/>
    </row>
    <row r="6" spans="2:18" ht="15.75" customHeight="1">
      <c r="B6" s="312"/>
      <c r="C6" s="292"/>
      <c r="D6" s="292"/>
      <c r="E6" s="293"/>
      <c r="G6" s="314"/>
      <c r="H6" s="292"/>
      <c r="I6" s="292"/>
      <c r="J6" s="293"/>
      <c r="L6" s="309"/>
      <c r="M6" s="292"/>
      <c r="N6" s="292"/>
      <c r="O6" s="293"/>
    </row>
    <row r="7" spans="2:18" ht="15.75" customHeight="1">
      <c r="B7" s="300" t="s">
        <v>7</v>
      </c>
      <c r="C7" s="292"/>
      <c r="D7" s="292"/>
      <c r="E7" s="293"/>
      <c r="G7" s="301" t="s">
        <v>8</v>
      </c>
      <c r="H7" s="292"/>
      <c r="I7" s="292"/>
      <c r="J7" s="293"/>
      <c r="L7" s="306" t="s">
        <v>9</v>
      </c>
      <c r="M7" s="292"/>
      <c r="N7" s="292"/>
      <c r="O7" s="293"/>
    </row>
    <row r="8" spans="2:18" ht="15.75" customHeight="1">
      <c r="B8" s="300" t="s">
        <v>10</v>
      </c>
      <c r="C8" s="292"/>
      <c r="D8" s="292"/>
      <c r="E8" s="293"/>
      <c r="G8" s="291" t="s">
        <v>11</v>
      </c>
      <c r="H8" s="292"/>
      <c r="I8" s="292"/>
      <c r="J8" s="293"/>
      <c r="L8" s="306" t="s">
        <v>12</v>
      </c>
      <c r="M8" s="292"/>
      <c r="N8" s="292"/>
      <c r="O8" s="293"/>
    </row>
    <row r="9" spans="2:18" ht="15.75" customHeight="1">
      <c r="B9" s="300" t="s">
        <v>13</v>
      </c>
      <c r="C9" s="292"/>
      <c r="D9" s="292"/>
      <c r="E9" s="293"/>
      <c r="F9" s="5"/>
      <c r="G9" s="301" t="s">
        <v>14</v>
      </c>
      <c r="H9" s="292"/>
      <c r="I9" s="292"/>
      <c r="J9" s="293"/>
      <c r="K9" s="6"/>
      <c r="L9" s="306" t="s">
        <v>15</v>
      </c>
      <c r="M9" s="292"/>
      <c r="N9" s="292"/>
      <c r="O9" s="293"/>
    </row>
    <row r="10" spans="2:18" ht="15.75" customHeight="1">
      <c r="B10" s="300" t="s">
        <v>17</v>
      </c>
      <c r="C10" s="292"/>
      <c r="D10" s="292"/>
      <c r="E10" s="293"/>
      <c r="F10" s="8"/>
      <c r="G10" s="291" t="s">
        <v>18</v>
      </c>
      <c r="H10" s="292"/>
      <c r="I10" s="292"/>
      <c r="J10" s="293"/>
      <c r="K10" s="2"/>
      <c r="L10" s="306" t="s">
        <v>19</v>
      </c>
      <c r="M10" s="292"/>
      <c r="N10" s="292"/>
      <c r="O10" s="293"/>
    </row>
    <row r="11" spans="2:18" ht="15.75" customHeight="1">
      <c r="B11" s="300" t="s">
        <v>21</v>
      </c>
      <c r="C11" s="292"/>
      <c r="D11" s="292"/>
      <c r="E11" s="293"/>
      <c r="F11" s="11"/>
      <c r="G11" s="291" t="s">
        <v>24</v>
      </c>
      <c r="H11" s="292"/>
      <c r="I11" s="292"/>
      <c r="J11" s="293"/>
      <c r="L11" s="306" t="s">
        <v>25</v>
      </c>
      <c r="M11" s="292"/>
      <c r="N11" s="292"/>
      <c r="O11" s="293"/>
    </row>
    <row r="12" spans="2:18" ht="15.75" customHeight="1">
      <c r="B12" s="297" t="s">
        <v>29</v>
      </c>
      <c r="C12" s="292"/>
      <c r="D12" s="292"/>
      <c r="E12" s="293"/>
      <c r="G12" s="291" t="s">
        <v>41</v>
      </c>
      <c r="H12" s="292"/>
      <c r="I12" s="292"/>
      <c r="J12" s="293"/>
      <c r="L12" s="306" t="s">
        <v>42</v>
      </c>
      <c r="M12" s="292"/>
      <c r="N12" s="292"/>
      <c r="O12" s="293"/>
    </row>
    <row r="13" spans="2:18" ht="15.75" customHeight="1">
      <c r="B13" s="298"/>
      <c r="C13" s="292"/>
      <c r="D13" s="292"/>
      <c r="E13" s="293"/>
      <c r="G13" s="291" t="s">
        <v>44</v>
      </c>
      <c r="H13" s="292"/>
      <c r="I13" s="292"/>
      <c r="J13" s="293"/>
      <c r="L13" s="316" t="s">
        <v>45</v>
      </c>
      <c r="M13" s="292"/>
      <c r="N13" s="292"/>
      <c r="O13" s="293"/>
    </row>
    <row r="14" spans="2:18" ht="12.75">
      <c r="B14" s="298"/>
      <c r="C14" s="292"/>
      <c r="D14" s="292"/>
      <c r="E14" s="293"/>
      <c r="G14" s="291" t="s">
        <v>47</v>
      </c>
      <c r="H14" s="292"/>
      <c r="I14" s="292"/>
      <c r="J14" s="293"/>
      <c r="L14" s="306" t="s">
        <v>48</v>
      </c>
      <c r="M14" s="292"/>
      <c r="N14" s="292"/>
      <c r="O14" s="293"/>
    </row>
    <row r="15" spans="2:18" ht="27" customHeight="1">
      <c r="B15" s="298"/>
      <c r="C15" s="292"/>
      <c r="D15" s="292"/>
      <c r="E15" s="293"/>
      <c r="G15" s="317" t="s">
        <v>49</v>
      </c>
      <c r="H15" s="292"/>
      <c r="I15" s="292"/>
      <c r="J15" s="293"/>
      <c r="L15" s="315" t="s">
        <v>51</v>
      </c>
      <c r="M15" s="292"/>
      <c r="N15" s="292"/>
      <c r="O15" s="293"/>
    </row>
    <row r="16" spans="2:18" ht="15.75" customHeight="1">
      <c r="B16" s="298"/>
      <c r="C16" s="292"/>
      <c r="D16" s="292"/>
      <c r="E16" s="293"/>
      <c r="G16" s="301" t="s">
        <v>52</v>
      </c>
      <c r="H16" s="292"/>
      <c r="I16" s="292"/>
      <c r="J16" s="293"/>
      <c r="L16" s="298"/>
      <c r="M16" s="292"/>
      <c r="N16" s="292"/>
      <c r="O16" s="293"/>
    </row>
    <row r="17" spans="2:15" ht="15.75" customHeight="1">
      <c r="B17" s="298"/>
      <c r="C17" s="292"/>
      <c r="D17" s="292"/>
      <c r="E17" s="293"/>
      <c r="G17" s="291" t="s">
        <v>55</v>
      </c>
      <c r="H17" s="292"/>
      <c r="I17" s="292"/>
      <c r="J17" s="293"/>
      <c r="L17" s="298"/>
      <c r="M17" s="292"/>
      <c r="N17" s="292"/>
      <c r="O17" s="293"/>
    </row>
    <row r="18" spans="2:15" ht="15.75" customHeight="1">
      <c r="B18" s="298"/>
      <c r="C18" s="292"/>
      <c r="D18" s="292"/>
      <c r="E18" s="293"/>
      <c r="G18" s="291" t="s">
        <v>71</v>
      </c>
      <c r="H18" s="292"/>
      <c r="I18" s="292"/>
      <c r="J18" s="293"/>
      <c r="L18" s="298"/>
      <c r="M18" s="292"/>
      <c r="N18" s="292"/>
      <c r="O18" s="293"/>
    </row>
    <row r="19" spans="2:15" ht="12.75">
      <c r="B19" s="298"/>
      <c r="C19" s="292"/>
      <c r="D19" s="292"/>
      <c r="E19" s="293"/>
      <c r="G19" s="291" t="s">
        <v>72</v>
      </c>
      <c r="H19" s="292"/>
      <c r="I19" s="292"/>
      <c r="J19" s="293"/>
      <c r="L19" s="298"/>
      <c r="M19" s="292"/>
      <c r="N19" s="292"/>
      <c r="O19" s="293"/>
    </row>
    <row r="20" spans="2:15" ht="12.75">
      <c r="B20" s="298"/>
      <c r="C20" s="292"/>
      <c r="D20" s="292"/>
      <c r="E20" s="293"/>
      <c r="G20" s="291" t="s">
        <v>74</v>
      </c>
      <c r="H20" s="292"/>
      <c r="I20" s="292"/>
      <c r="J20" s="293"/>
      <c r="L20" s="298"/>
      <c r="M20" s="292"/>
      <c r="N20" s="292"/>
      <c r="O20" s="293"/>
    </row>
    <row r="21" spans="2:15" ht="12.75">
      <c r="B21" s="299"/>
      <c r="C21" s="295"/>
      <c r="D21" s="295"/>
      <c r="E21" s="296"/>
      <c r="G21" s="294" t="s">
        <v>75</v>
      </c>
      <c r="H21" s="295"/>
      <c r="I21" s="295"/>
      <c r="J21" s="296"/>
      <c r="L21" s="299"/>
      <c r="M21" s="295"/>
      <c r="N21" s="295"/>
      <c r="O21" s="296"/>
    </row>
    <row r="22" spans="2:15" ht="12.75">
      <c r="C22" s="3"/>
      <c r="D22" s="15"/>
      <c r="M22" s="3"/>
      <c r="N22" s="15"/>
    </row>
    <row r="23" spans="2:15" ht="18">
      <c r="C23" s="29"/>
      <c r="D23" s="15"/>
      <c r="M23" s="3"/>
      <c r="N23" s="15"/>
    </row>
    <row r="24" spans="2:15">
      <c r="C24" s="30"/>
      <c r="D24" s="15"/>
      <c r="G24" s="322" t="s">
        <v>78</v>
      </c>
      <c r="H24" s="303"/>
      <c r="I24" s="303"/>
      <c r="J24" s="304"/>
      <c r="M24" s="3"/>
      <c r="N24" s="15"/>
    </row>
    <row r="25" spans="2:15" ht="15">
      <c r="C25" s="30"/>
      <c r="D25" s="15"/>
      <c r="G25" s="318"/>
      <c r="H25" s="292"/>
      <c r="I25" s="292"/>
      <c r="J25" s="293"/>
      <c r="M25" s="3"/>
      <c r="N25" s="15"/>
    </row>
    <row r="26" spans="2:15" ht="14.25">
      <c r="C26" s="30"/>
      <c r="D26" s="23"/>
      <c r="E26" s="6"/>
      <c r="F26" s="6"/>
      <c r="G26" s="319" t="s">
        <v>79</v>
      </c>
      <c r="H26" s="292"/>
      <c r="I26" s="292"/>
      <c r="J26" s="293"/>
      <c r="K26" s="6"/>
      <c r="L26" s="6"/>
      <c r="M26" s="25"/>
      <c r="N26" s="15"/>
    </row>
    <row r="27" spans="2:15" ht="14.25">
      <c r="C27" s="32"/>
      <c r="G27" s="321" t="s">
        <v>84</v>
      </c>
      <c r="H27" s="292"/>
      <c r="I27" s="292"/>
      <c r="J27" s="293"/>
    </row>
    <row r="28" spans="2:15" ht="14.25">
      <c r="C28" s="32"/>
      <c r="G28" s="319" t="s">
        <v>87</v>
      </c>
      <c r="H28" s="292"/>
      <c r="I28" s="292"/>
      <c r="J28" s="293"/>
    </row>
    <row r="29" spans="2:15" ht="14.25">
      <c r="C29" s="32"/>
      <c r="G29" s="319" t="s">
        <v>89</v>
      </c>
      <c r="H29" s="292"/>
      <c r="I29" s="292"/>
      <c r="J29" s="293"/>
    </row>
    <row r="30" spans="2:15" ht="14.25">
      <c r="C30" s="32"/>
      <c r="G30" s="320" t="s">
        <v>90</v>
      </c>
      <c r="H30" s="292"/>
      <c r="I30" s="292"/>
      <c r="J30" s="293"/>
    </row>
    <row r="31" spans="2:15" ht="14.25">
      <c r="C31" s="32"/>
      <c r="G31" s="299"/>
      <c r="H31" s="295"/>
      <c r="I31" s="295"/>
      <c r="J31" s="296"/>
    </row>
    <row r="32" spans="2:15" ht="14.25">
      <c r="C32" s="32"/>
    </row>
    <row r="33" spans="2:15" ht="18">
      <c r="B33" s="1"/>
      <c r="C33" s="1"/>
      <c r="D33" s="1"/>
      <c r="E33" s="1"/>
      <c r="F33" s="1"/>
      <c r="G33" s="1"/>
      <c r="H33" s="1"/>
      <c r="I33" s="1"/>
      <c r="J33" s="1"/>
      <c r="K33" s="1"/>
      <c r="L33" s="1"/>
      <c r="M33" s="1"/>
      <c r="N33" s="1"/>
      <c r="O33" s="1"/>
    </row>
    <row r="43" spans="2:15" ht="12.75">
      <c r="L43" s="38"/>
    </row>
    <row r="46" spans="2:15" ht="14.25">
      <c r="C46" s="40"/>
    </row>
  </sheetData>
  <mergeCells count="47">
    <mergeCell ref="G25:J25"/>
    <mergeCell ref="G26:J26"/>
    <mergeCell ref="G19:J19"/>
    <mergeCell ref="G18:J18"/>
    <mergeCell ref="G30:J31"/>
    <mergeCell ref="G29:J29"/>
    <mergeCell ref="G28:J28"/>
    <mergeCell ref="G27:J27"/>
    <mergeCell ref="G24:J24"/>
    <mergeCell ref="L15:O21"/>
    <mergeCell ref="L14:O14"/>
    <mergeCell ref="L13:O13"/>
    <mergeCell ref="G13:J13"/>
    <mergeCell ref="G14:J14"/>
    <mergeCell ref="G15:J15"/>
    <mergeCell ref="B2:O2"/>
    <mergeCell ref="L6:O6"/>
    <mergeCell ref="L5:O5"/>
    <mergeCell ref="L4:O4"/>
    <mergeCell ref="L7:O7"/>
    <mergeCell ref="B6:E6"/>
    <mergeCell ref="G5:J5"/>
    <mergeCell ref="G6:J6"/>
    <mergeCell ref="L11:O11"/>
    <mergeCell ref="L12:O12"/>
    <mergeCell ref="L9:O9"/>
    <mergeCell ref="L8:O8"/>
    <mergeCell ref="L10:O10"/>
    <mergeCell ref="G9:J9"/>
    <mergeCell ref="G4:J4"/>
    <mergeCell ref="G11:J11"/>
    <mergeCell ref="G10:J10"/>
    <mergeCell ref="B5:E5"/>
    <mergeCell ref="B8:E8"/>
    <mergeCell ref="G8:J8"/>
    <mergeCell ref="B9:E9"/>
    <mergeCell ref="B10:E10"/>
    <mergeCell ref="B7:E7"/>
    <mergeCell ref="G7:J7"/>
    <mergeCell ref="B4:E4"/>
    <mergeCell ref="G17:J17"/>
    <mergeCell ref="G21:J21"/>
    <mergeCell ref="G20:J20"/>
    <mergeCell ref="B12:E21"/>
    <mergeCell ref="B11:E11"/>
    <mergeCell ref="G12:J12"/>
    <mergeCell ref="G16:J1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4A86E8"/>
    <outlinePr summaryBelow="0" summaryRight="0"/>
  </sheetPr>
  <dimension ref="A1:D9"/>
  <sheetViews>
    <sheetView workbookViewId="0"/>
  </sheetViews>
  <sheetFormatPr defaultColWidth="14.42578125" defaultRowHeight="15.75" customHeight="1"/>
  <sheetData>
    <row r="1" spans="1:4" ht="15.75" customHeight="1">
      <c r="A1" s="4"/>
      <c r="B1" s="4"/>
      <c r="C1" s="4"/>
    </row>
    <row r="2" spans="1:4">
      <c r="A2" s="308" t="s">
        <v>362</v>
      </c>
      <c r="B2" s="292"/>
      <c r="C2" s="292"/>
      <c r="D2" s="292"/>
    </row>
    <row r="3" spans="1:4" ht="15.75" customHeight="1">
      <c r="A3" s="4"/>
      <c r="B3" s="4"/>
      <c r="C3" s="4"/>
    </row>
    <row r="4" spans="1:4" ht="15.75" customHeight="1">
      <c r="A4" s="4"/>
      <c r="B4" s="223" t="str">
        <f>HYPERLINK("http://pokerdope.com/poker-variance-calculator/","1. Калькулятор дисперсии")</f>
        <v>1. Калькулятор дисперсии</v>
      </c>
      <c r="C4" s="4"/>
    </row>
    <row r="5" spans="1:4" ht="15.75" customHeight="1">
      <c r="A5" s="4"/>
      <c r="B5" s="223"/>
      <c r="C5" s="4"/>
    </row>
    <row r="6" spans="1:4" ht="15.75" customHeight="1">
      <c r="A6" s="4"/>
      <c r="B6" s="224"/>
      <c r="C6" s="225"/>
    </row>
    <row r="7" spans="1:4" ht="15.75" customHeight="1">
      <c r="A7" s="4"/>
      <c r="B7" s="223"/>
      <c r="C7" s="4"/>
    </row>
    <row r="9" spans="1:4" ht="15.75" customHeight="1">
      <c r="B9" s="226"/>
    </row>
  </sheetData>
  <mergeCells count="1">
    <mergeCell ref="A2:D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FF"/>
    <outlinePr summaryBelow="0" summaryRight="0"/>
  </sheetPr>
  <dimension ref="A1:M40"/>
  <sheetViews>
    <sheetView workbookViewId="0"/>
  </sheetViews>
  <sheetFormatPr defaultColWidth="14.42578125" defaultRowHeight="15.75" customHeight="1"/>
  <cols>
    <col min="1" max="1" width="57.140625" customWidth="1"/>
    <col min="3" max="3" width="31.5703125" customWidth="1"/>
    <col min="4" max="4" width="80.7109375" customWidth="1"/>
    <col min="6" max="6" width="31.5703125" customWidth="1"/>
    <col min="7" max="7" width="42.5703125" customWidth="1"/>
  </cols>
  <sheetData>
    <row r="1" spans="1:13" ht="15.75" customHeight="1">
      <c r="A1" s="189"/>
      <c r="B1" s="189"/>
      <c r="C1" s="189"/>
      <c r="D1" s="189"/>
      <c r="E1" s="189"/>
      <c r="F1" s="189"/>
      <c r="G1" s="189"/>
      <c r="H1" s="189"/>
    </row>
    <row r="2" spans="1:13">
      <c r="A2" s="415" t="s">
        <v>370</v>
      </c>
      <c r="B2" s="292"/>
      <c r="C2" s="292"/>
      <c r="D2" s="292"/>
      <c r="E2" s="292"/>
      <c r="F2" s="292"/>
      <c r="G2" s="292"/>
      <c r="H2" s="292"/>
    </row>
    <row r="3" spans="1:13" ht="15.75" customHeight="1">
      <c r="A3" s="229"/>
      <c r="B3" s="229"/>
      <c r="C3" s="4"/>
      <c r="D3" s="229"/>
      <c r="E3" s="229"/>
      <c r="F3" s="4"/>
      <c r="G3" s="229"/>
      <c r="H3" s="229"/>
    </row>
    <row r="4" spans="1:13">
      <c r="A4" s="411" t="s">
        <v>371</v>
      </c>
      <c r="B4" s="412"/>
      <c r="C4" s="230"/>
      <c r="D4" s="414" t="s">
        <v>372</v>
      </c>
      <c r="E4" s="412"/>
      <c r="F4" s="230"/>
      <c r="G4" s="408" t="s">
        <v>373</v>
      </c>
      <c r="H4" s="412"/>
    </row>
    <row r="5" spans="1:13" ht="15.75" customHeight="1">
      <c r="A5" s="232"/>
      <c r="B5" s="233"/>
      <c r="C5" s="4"/>
      <c r="D5" s="232"/>
      <c r="E5" s="233"/>
      <c r="F5" s="4"/>
      <c r="G5" s="232"/>
      <c r="H5" s="233"/>
    </row>
    <row r="6" spans="1:13">
      <c r="A6" s="234" t="s">
        <v>374</v>
      </c>
      <c r="B6" s="235">
        <v>30</v>
      </c>
      <c r="C6" s="4"/>
      <c r="D6" s="234" t="s">
        <v>374</v>
      </c>
      <c r="E6" s="236">
        <v>58.3</v>
      </c>
      <c r="F6" s="4"/>
      <c r="G6" s="234" t="s">
        <v>375</v>
      </c>
      <c r="H6" s="235">
        <v>90</v>
      </c>
    </row>
    <row r="7" spans="1:13">
      <c r="A7" s="234" t="s">
        <v>376</v>
      </c>
      <c r="B7" s="235">
        <v>50</v>
      </c>
      <c r="C7" s="4"/>
      <c r="D7" s="234" t="s">
        <v>376</v>
      </c>
      <c r="E7" s="236">
        <v>79.400000000000006</v>
      </c>
      <c r="F7" s="4"/>
      <c r="G7" s="234" t="s">
        <v>377</v>
      </c>
      <c r="H7" s="235">
        <v>11.5</v>
      </c>
    </row>
    <row r="8" spans="1:13" ht="15.75" customHeight="1">
      <c r="A8" s="232"/>
      <c r="B8" s="237"/>
      <c r="C8" s="4"/>
      <c r="D8" s="232"/>
      <c r="E8" s="237"/>
      <c r="F8" s="4"/>
      <c r="G8" s="232"/>
      <c r="H8" s="237"/>
    </row>
    <row r="9" spans="1:13">
      <c r="A9" s="238" t="s">
        <v>378</v>
      </c>
      <c r="B9" s="239">
        <f>(B6/B7)*100</f>
        <v>60</v>
      </c>
      <c r="C9" s="4"/>
      <c r="D9" s="238" t="s">
        <v>378</v>
      </c>
      <c r="E9" s="239">
        <f>(E6/E7)*100</f>
        <v>73.425692695214096</v>
      </c>
      <c r="F9" s="4"/>
      <c r="G9" s="240" t="s">
        <v>379</v>
      </c>
      <c r="H9" s="239">
        <f>H6/H7</f>
        <v>7.8260869565217392</v>
      </c>
    </row>
    <row r="10" spans="1:13" ht="15.75" customHeight="1">
      <c r="A10" s="232"/>
      <c r="B10" s="237"/>
      <c r="C10" s="4"/>
      <c r="D10" s="232"/>
      <c r="E10" s="233"/>
      <c r="F10" s="4"/>
      <c r="G10" s="4"/>
      <c r="H10" s="4"/>
      <c r="J10" s="241"/>
      <c r="K10" s="4"/>
      <c r="L10" s="4"/>
      <c r="M10" s="4"/>
    </row>
    <row r="11" spans="1:13">
      <c r="A11" s="240" t="s">
        <v>380</v>
      </c>
      <c r="B11" s="239">
        <f>(B9/(B9+100))*100</f>
        <v>37.5</v>
      </c>
      <c r="C11" s="4"/>
      <c r="D11" s="234" t="s">
        <v>381</v>
      </c>
      <c r="E11" s="236">
        <v>24</v>
      </c>
      <c r="F11" s="4"/>
      <c r="G11" s="4"/>
      <c r="H11" s="4"/>
      <c r="J11" s="4"/>
      <c r="K11" s="4"/>
      <c r="L11" s="4"/>
      <c r="M11" s="4"/>
    </row>
    <row r="12" spans="1:13" ht="15.75" customHeight="1">
      <c r="A12" s="229"/>
      <c r="B12" s="229"/>
      <c r="C12" s="4"/>
      <c r="D12" s="232"/>
      <c r="E12" s="237"/>
      <c r="F12" s="4"/>
      <c r="G12" s="229"/>
      <c r="H12" s="229"/>
      <c r="J12" s="242"/>
      <c r="K12" s="4"/>
      <c r="L12" s="4"/>
      <c r="M12" s="4"/>
    </row>
    <row r="13" spans="1:13">
      <c r="A13" s="411" t="s">
        <v>382</v>
      </c>
      <c r="B13" s="412"/>
      <c r="C13" s="4"/>
      <c r="D13" s="240" t="s">
        <v>383</v>
      </c>
      <c r="E13" s="239">
        <f>((E11/100) * (E7+E6)) - ((1-(E11/100)) * E6)</f>
        <v>-11.260000000000005</v>
      </c>
      <c r="F13" s="230"/>
      <c r="G13" s="408" t="s">
        <v>384</v>
      </c>
      <c r="H13" s="412"/>
      <c r="J13" s="243"/>
      <c r="K13" s="4"/>
      <c r="L13" s="4"/>
      <c r="M13" s="4"/>
    </row>
    <row r="14" spans="1:13">
      <c r="A14" s="232"/>
      <c r="B14" s="233"/>
      <c r="C14" s="4"/>
      <c r="D14" s="240" t="s">
        <v>385</v>
      </c>
      <c r="E14" s="239">
        <f>(E13*(-1))/(E7+E13*-1)*100</f>
        <v>12.420030884623873</v>
      </c>
      <c r="F14" s="244"/>
      <c r="G14" s="232"/>
      <c r="H14" s="233"/>
      <c r="J14" s="241"/>
      <c r="K14" s="4"/>
      <c r="L14" s="4"/>
      <c r="M14" s="4"/>
    </row>
    <row r="15" spans="1:13">
      <c r="A15" s="234" t="s">
        <v>386</v>
      </c>
      <c r="B15" s="235">
        <v>3</v>
      </c>
      <c r="C15" s="4"/>
      <c r="D15" s="229"/>
      <c r="E15" s="229"/>
      <c r="F15" s="4"/>
      <c r="G15" s="234" t="s">
        <v>375</v>
      </c>
      <c r="H15" s="235">
        <v>80</v>
      </c>
      <c r="J15" s="245"/>
      <c r="K15" s="4"/>
      <c r="L15" s="4"/>
      <c r="M15" s="4"/>
    </row>
    <row r="16" spans="1:13">
      <c r="A16" s="234" t="s">
        <v>387</v>
      </c>
      <c r="B16" s="235">
        <v>8</v>
      </c>
      <c r="C16" s="230"/>
      <c r="D16" s="413" t="s">
        <v>388</v>
      </c>
      <c r="E16" s="292"/>
      <c r="F16" s="4"/>
      <c r="G16" s="234" t="s">
        <v>377</v>
      </c>
      <c r="H16" s="246">
        <v>55</v>
      </c>
      <c r="J16" s="4"/>
      <c r="K16" s="4"/>
      <c r="L16" s="4"/>
      <c r="M16" s="4"/>
    </row>
    <row r="17" spans="1:13">
      <c r="A17" s="232"/>
      <c r="B17" s="237"/>
      <c r="C17" s="230"/>
      <c r="D17" s="232"/>
      <c r="E17" s="233"/>
      <c r="F17" s="4"/>
      <c r="G17" s="240" t="s">
        <v>389</v>
      </c>
      <c r="H17" s="239">
        <f>(H15-H16)/3</f>
        <v>8.3333333333333339</v>
      </c>
      <c r="J17" s="243"/>
      <c r="K17" s="4"/>
      <c r="L17" s="4"/>
      <c r="M17" s="4"/>
    </row>
    <row r="18" spans="1:13">
      <c r="A18" s="238" t="s">
        <v>390</v>
      </c>
      <c r="B18" s="239">
        <f>(B15/(B16-B15))*100</f>
        <v>60</v>
      </c>
      <c r="C18" s="4"/>
      <c r="D18" s="234" t="s">
        <v>374</v>
      </c>
      <c r="E18" s="236">
        <v>37.5</v>
      </c>
      <c r="F18" s="4"/>
      <c r="G18" s="240" t="s">
        <v>391</v>
      </c>
      <c r="H18" s="247">
        <f>(H15-H16)/2</f>
        <v>12.5</v>
      </c>
      <c r="J18" s="4"/>
      <c r="K18" s="4"/>
      <c r="L18" s="4"/>
      <c r="M18" s="4"/>
    </row>
    <row r="19" spans="1:13" ht="15">
      <c r="A19" s="232"/>
      <c r="B19" s="237"/>
      <c r="C19" s="4"/>
      <c r="D19" s="234" t="s">
        <v>376</v>
      </c>
      <c r="E19" s="236">
        <v>10</v>
      </c>
      <c r="F19" s="4"/>
      <c r="G19" s="4"/>
      <c r="H19" s="4"/>
      <c r="J19" s="248"/>
      <c r="K19" s="4"/>
      <c r="L19" s="4"/>
      <c r="M19" s="4"/>
    </row>
    <row r="20" spans="1:13">
      <c r="A20" s="240" t="s">
        <v>382</v>
      </c>
      <c r="B20" s="239">
        <f>(B15/(B15+B16))*100</f>
        <v>27.27272727272727</v>
      </c>
      <c r="C20" s="4"/>
      <c r="D20" s="232"/>
      <c r="E20" s="237"/>
      <c r="F20" s="4"/>
      <c r="G20" s="4"/>
      <c r="H20" s="4"/>
      <c r="J20" s="248"/>
      <c r="K20" s="4"/>
      <c r="L20" s="4"/>
      <c r="M20" s="4"/>
    </row>
    <row r="21" spans="1:13">
      <c r="A21" s="229"/>
      <c r="B21" s="229"/>
      <c r="C21" s="4"/>
      <c r="D21" s="238" t="s">
        <v>378</v>
      </c>
      <c r="E21" s="239">
        <f>(E18/E19)*100</f>
        <v>375</v>
      </c>
      <c r="F21" s="4"/>
      <c r="G21" s="4"/>
      <c r="H21" s="4"/>
      <c r="J21" s="4"/>
      <c r="K21" s="4"/>
      <c r="L21" s="4"/>
      <c r="M21" s="4"/>
    </row>
    <row r="22" spans="1:13" ht="15">
      <c r="A22" s="411" t="s">
        <v>392</v>
      </c>
      <c r="B22" s="412"/>
      <c r="C22" s="4"/>
      <c r="D22" s="232"/>
      <c r="E22" s="233"/>
      <c r="F22" s="4"/>
    </row>
    <row r="23" spans="1:13" ht="15">
      <c r="A23" s="232"/>
      <c r="B23" s="233"/>
      <c r="C23" s="4"/>
      <c r="D23" s="234" t="s">
        <v>393</v>
      </c>
      <c r="E23" s="236">
        <v>50</v>
      </c>
      <c r="F23" s="4"/>
    </row>
    <row r="24" spans="1:13" ht="15">
      <c r="A24" s="234" t="s">
        <v>394</v>
      </c>
      <c r="B24" s="235">
        <v>30</v>
      </c>
      <c r="C24" s="4"/>
      <c r="D24" s="232"/>
      <c r="E24" s="237"/>
      <c r="F24" s="4"/>
    </row>
    <row r="25" spans="1:13">
      <c r="A25" s="234" t="s">
        <v>387</v>
      </c>
      <c r="B25" s="235">
        <v>100</v>
      </c>
      <c r="C25" s="4"/>
      <c r="D25" s="240" t="s">
        <v>395</v>
      </c>
      <c r="E25" s="239">
        <f>((E19*E23)-(E18*(100-E23)))/100</f>
        <v>-13.75</v>
      </c>
      <c r="F25" s="4"/>
    </row>
    <row r="26" spans="1:13">
      <c r="A26" s="234" t="s">
        <v>386</v>
      </c>
      <c r="B26" s="235">
        <v>50</v>
      </c>
      <c r="C26" s="4"/>
      <c r="D26" s="240" t="s">
        <v>396</v>
      </c>
      <c r="E26" s="239">
        <f>((E18+((E23/100)*E19)/(1-(E23/100))*(-1))/(E19+E18+E18))*100</f>
        <v>32.352941176470587</v>
      </c>
      <c r="F26" s="410" t="s">
        <v>397</v>
      </c>
    </row>
    <row r="27" spans="1:13" ht="12.75">
      <c r="A27" s="232"/>
      <c r="B27" s="237"/>
      <c r="C27" s="4"/>
      <c r="D27" s="229"/>
      <c r="E27" s="229"/>
      <c r="F27" s="292"/>
    </row>
    <row r="28" spans="1:13">
      <c r="A28" s="238" t="s">
        <v>378</v>
      </c>
      <c r="B28" s="239">
        <f>(B26 / (B26+B25))*100</f>
        <v>33.333333333333329</v>
      </c>
      <c r="C28" s="4"/>
      <c r="D28" s="408" t="s">
        <v>399</v>
      </c>
      <c r="E28" s="409"/>
      <c r="F28" s="4"/>
    </row>
    <row r="29" spans="1:13" ht="12.75">
      <c r="A29" s="232"/>
      <c r="B29" s="237"/>
      <c r="C29" s="230"/>
      <c r="D29" s="232"/>
      <c r="E29" s="233"/>
      <c r="F29" s="4"/>
    </row>
    <row r="30" spans="1:13">
      <c r="A30" s="240" t="s">
        <v>402</v>
      </c>
      <c r="B30" s="239">
        <f>((100/B24)*B26) - (B25+B26)</f>
        <v>16.666666666666686</v>
      </c>
      <c r="C30" s="410" t="s">
        <v>406</v>
      </c>
      <c r="D30" s="234" t="s">
        <v>374</v>
      </c>
      <c r="E30" s="236">
        <v>19.5</v>
      </c>
      <c r="F30" s="4"/>
    </row>
    <row r="31" spans="1:13" ht="15">
      <c r="A31" s="4"/>
      <c r="B31" s="4"/>
      <c r="C31" s="292"/>
      <c r="D31" s="234" t="s">
        <v>376</v>
      </c>
      <c r="E31" s="236">
        <v>4.5</v>
      </c>
      <c r="F31" s="4"/>
    </row>
    <row r="32" spans="1:13" ht="12.75">
      <c r="A32" s="4"/>
      <c r="B32" s="4"/>
      <c r="C32" s="4"/>
      <c r="D32" s="232"/>
      <c r="E32" s="237"/>
      <c r="F32" s="4"/>
    </row>
    <row r="33" spans="1:8">
      <c r="A33" s="4"/>
      <c r="B33" s="4"/>
      <c r="C33" s="4"/>
      <c r="D33" s="238" t="s">
        <v>378</v>
      </c>
      <c r="E33" s="239">
        <f>(E30/E31)*100</f>
        <v>433.33333333333331</v>
      </c>
      <c r="F33" s="4"/>
    </row>
    <row r="34" spans="1:8" ht="12.75">
      <c r="A34" s="4"/>
      <c r="B34" s="4"/>
      <c r="C34" s="4"/>
      <c r="D34" s="232"/>
      <c r="E34" s="233"/>
      <c r="F34" s="4"/>
      <c r="G34" s="4"/>
      <c r="H34" s="4"/>
    </row>
    <row r="35" spans="1:8" ht="15">
      <c r="A35" s="4"/>
      <c r="B35" s="4"/>
      <c r="C35" s="4"/>
      <c r="D35" s="234" t="s">
        <v>411</v>
      </c>
      <c r="E35" s="236">
        <v>50</v>
      </c>
      <c r="F35" s="4"/>
      <c r="G35" s="4"/>
      <c r="H35" s="4"/>
    </row>
    <row r="36" spans="1:8" ht="15">
      <c r="A36" s="4"/>
      <c r="B36" s="4"/>
      <c r="C36" s="4"/>
      <c r="D36" s="234" t="s">
        <v>413</v>
      </c>
      <c r="E36" s="236">
        <v>26</v>
      </c>
      <c r="F36" s="4"/>
      <c r="G36" s="189"/>
      <c r="H36" s="4"/>
    </row>
    <row r="37" spans="1:8" ht="12.75">
      <c r="A37" s="4"/>
      <c r="B37" s="4"/>
      <c r="C37" s="4"/>
      <c r="D37" s="232"/>
      <c r="E37" s="237"/>
      <c r="F37" s="4"/>
      <c r="G37" s="4"/>
      <c r="H37" s="4"/>
    </row>
    <row r="38" spans="1:8">
      <c r="A38" s="4"/>
      <c r="B38" s="4"/>
      <c r="C38" s="4"/>
      <c r="D38" s="240" t="s">
        <v>383</v>
      </c>
      <c r="E38" s="239">
        <f>((E36/100) * (E31+E30)) - ((1-(E36/100)) * E30)</f>
        <v>-8.19</v>
      </c>
      <c r="F38" s="4"/>
      <c r="G38" s="4"/>
      <c r="H38" s="4"/>
    </row>
    <row r="39" spans="1:8">
      <c r="A39" s="4"/>
      <c r="B39" s="4"/>
      <c r="C39" s="4"/>
      <c r="D39" s="240" t="s">
        <v>417</v>
      </c>
      <c r="E39" s="260">
        <f>((E35/100) * (E31)) + ((1-(E35/100)) * E38)</f>
        <v>-1.8449999999999998</v>
      </c>
      <c r="F39" s="4"/>
      <c r="G39" s="4"/>
      <c r="H39" s="4"/>
    </row>
    <row r="40" spans="1:8" ht="12.75">
      <c r="A40" s="4"/>
      <c r="B40" s="4"/>
      <c r="C40" s="4"/>
      <c r="G40" s="4"/>
      <c r="H40" s="4"/>
    </row>
  </sheetData>
  <mergeCells count="11">
    <mergeCell ref="A2:H2"/>
    <mergeCell ref="A13:B13"/>
    <mergeCell ref="G13:H13"/>
    <mergeCell ref="G4:H4"/>
    <mergeCell ref="A4:B4"/>
    <mergeCell ref="D4:E4"/>
    <mergeCell ref="D28:E28"/>
    <mergeCell ref="F26:F27"/>
    <mergeCell ref="C30:C31"/>
    <mergeCell ref="A22:B22"/>
    <mergeCell ref="D16:E1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FF"/>
    <outlinePr summaryBelow="0" summaryRight="0"/>
  </sheetPr>
  <dimension ref="A1:M25"/>
  <sheetViews>
    <sheetView workbookViewId="0"/>
  </sheetViews>
  <sheetFormatPr defaultColWidth="14.42578125" defaultRowHeight="15.75" customHeight="1"/>
  <cols>
    <col min="2" max="2" width="6.7109375" customWidth="1"/>
    <col min="3" max="3" width="10.42578125" customWidth="1"/>
    <col min="4" max="4" width="9.7109375" customWidth="1"/>
    <col min="5" max="5" width="10.42578125" customWidth="1"/>
    <col min="6" max="6" width="9.5703125" customWidth="1"/>
    <col min="7" max="7" width="10.5703125" customWidth="1"/>
    <col min="8" max="8" width="10.140625" customWidth="1"/>
    <col min="10" max="10" width="17.7109375" customWidth="1"/>
    <col min="11" max="11" width="31.7109375" customWidth="1"/>
    <col min="12" max="12" width="40.140625" customWidth="1"/>
  </cols>
  <sheetData>
    <row r="1" spans="1:13" ht="15.75" customHeight="1">
      <c r="A1" s="4"/>
      <c r="B1" s="4"/>
      <c r="C1" s="4"/>
      <c r="D1" s="4"/>
      <c r="E1" s="4"/>
      <c r="F1" s="4"/>
      <c r="G1" s="4"/>
      <c r="H1" s="4"/>
      <c r="I1" s="4"/>
      <c r="J1" s="4"/>
      <c r="K1" s="4"/>
      <c r="L1" s="4"/>
      <c r="M1" s="4"/>
    </row>
    <row r="2" spans="1:13">
      <c r="A2" s="4"/>
      <c r="B2" s="421" t="s">
        <v>398</v>
      </c>
      <c r="C2" s="292"/>
      <c r="D2" s="292"/>
      <c r="E2" s="292"/>
      <c r="F2" s="292"/>
      <c r="G2" s="292"/>
      <c r="H2" s="292"/>
      <c r="I2" s="292"/>
      <c r="J2" s="292"/>
      <c r="K2" s="292"/>
      <c r="L2" s="292"/>
      <c r="M2" s="4"/>
    </row>
    <row r="3" spans="1:13" ht="15.75" customHeight="1">
      <c r="A3" s="4"/>
      <c r="B3" s="4"/>
      <c r="C3" s="249"/>
      <c r="D3" s="249"/>
      <c r="E3" s="249"/>
      <c r="F3" s="249"/>
      <c r="G3" s="249"/>
      <c r="H3" s="249"/>
      <c r="I3" s="4"/>
      <c r="J3" s="4"/>
      <c r="K3" s="4"/>
      <c r="L3" s="4"/>
      <c r="M3" s="4"/>
    </row>
    <row r="4" spans="1:13">
      <c r="A4" s="4"/>
      <c r="B4" s="250" t="s">
        <v>400</v>
      </c>
      <c r="C4" s="419" t="s">
        <v>401</v>
      </c>
      <c r="D4" s="420"/>
      <c r="E4" s="419" t="s">
        <v>403</v>
      </c>
      <c r="F4" s="420"/>
      <c r="G4" s="419" t="s">
        <v>404</v>
      </c>
      <c r="H4" s="420"/>
      <c r="I4" s="4"/>
      <c r="J4" s="418" t="s">
        <v>405</v>
      </c>
      <c r="K4" s="418" t="s">
        <v>407</v>
      </c>
      <c r="L4" s="418" t="s">
        <v>408</v>
      </c>
      <c r="M4" s="4"/>
    </row>
    <row r="5" spans="1:13">
      <c r="A5" s="251"/>
      <c r="B5" s="252" t="s">
        <v>409</v>
      </c>
      <c r="C5" s="253" t="s">
        <v>410</v>
      </c>
      <c r="D5" s="254" t="s">
        <v>412</v>
      </c>
      <c r="E5" s="253" t="s">
        <v>410</v>
      </c>
      <c r="F5" s="254" t="s">
        <v>412</v>
      </c>
      <c r="G5" s="253" t="s">
        <v>410</v>
      </c>
      <c r="H5" s="254" t="s">
        <v>412</v>
      </c>
      <c r="I5" s="4"/>
      <c r="J5" s="292"/>
      <c r="K5" s="292"/>
      <c r="L5" s="292"/>
      <c r="M5" s="4"/>
    </row>
    <row r="6" spans="1:13">
      <c r="A6" s="251"/>
      <c r="B6" s="255">
        <v>20</v>
      </c>
      <c r="C6" s="256">
        <v>0.42599999999999999</v>
      </c>
      <c r="D6" s="257" t="s">
        <v>414</v>
      </c>
      <c r="E6" s="256">
        <v>0.435</v>
      </c>
      <c r="F6" s="257" t="s">
        <v>415</v>
      </c>
      <c r="G6" s="256">
        <v>0.67500000000000004</v>
      </c>
      <c r="H6" s="257" t="s">
        <v>416</v>
      </c>
      <c r="I6" s="4"/>
      <c r="J6" s="258">
        <v>20</v>
      </c>
      <c r="K6" s="259">
        <f t="shared" ref="K6:K19" si="0">(J6/(100+(2*J6)))*100</f>
        <v>14.285714285714285</v>
      </c>
      <c r="L6" s="261">
        <f t="shared" ref="L6:L19" si="1">(J6/(100+J6))*100</f>
        <v>16.666666666666664</v>
      </c>
      <c r="M6" s="4"/>
    </row>
    <row r="7" spans="1:13">
      <c r="A7" s="251"/>
      <c r="B7" s="262">
        <v>19</v>
      </c>
      <c r="C7" s="263">
        <v>0.40400000000000003</v>
      </c>
      <c r="D7" s="264" t="s">
        <v>422</v>
      </c>
      <c r="E7" s="263">
        <v>0.41299999999999998</v>
      </c>
      <c r="F7" s="264" t="s">
        <v>424</v>
      </c>
      <c r="G7" s="263">
        <v>0.65</v>
      </c>
      <c r="H7" s="264" t="s">
        <v>426</v>
      </c>
      <c r="I7" s="4"/>
      <c r="J7" s="266">
        <v>25</v>
      </c>
      <c r="K7" s="269">
        <f t="shared" si="0"/>
        <v>16.666666666666664</v>
      </c>
      <c r="L7" s="266">
        <f t="shared" si="1"/>
        <v>20</v>
      </c>
      <c r="M7" s="4"/>
    </row>
    <row r="8" spans="1:13">
      <c r="A8" s="251"/>
      <c r="B8" s="255">
        <v>18</v>
      </c>
      <c r="C8" s="256">
        <v>0.38300000000000001</v>
      </c>
      <c r="D8" s="257" t="s">
        <v>433</v>
      </c>
      <c r="E8" s="256">
        <v>0.39100000000000001</v>
      </c>
      <c r="F8" s="257" t="s">
        <v>435</v>
      </c>
      <c r="G8" s="256">
        <v>0.624</v>
      </c>
      <c r="H8" s="257" t="s">
        <v>436</v>
      </c>
      <c r="I8" s="4"/>
      <c r="J8" s="258">
        <v>33</v>
      </c>
      <c r="K8" s="259">
        <f t="shared" si="0"/>
        <v>19.879518072289155</v>
      </c>
      <c r="L8" s="261">
        <f t="shared" si="1"/>
        <v>24.81203007518797</v>
      </c>
      <c r="M8" s="4"/>
    </row>
    <row r="9" spans="1:13">
      <c r="A9" s="251"/>
      <c r="B9" s="262">
        <v>17</v>
      </c>
      <c r="C9" s="263">
        <v>0.36199999999999999</v>
      </c>
      <c r="D9" s="264" t="s">
        <v>440</v>
      </c>
      <c r="E9" s="263">
        <v>0.37</v>
      </c>
      <c r="F9" s="264" t="s">
        <v>441</v>
      </c>
      <c r="G9" s="263">
        <v>0.59799999999999998</v>
      </c>
      <c r="H9" s="264" t="s">
        <v>442</v>
      </c>
      <c r="I9" s="4"/>
      <c r="J9" s="266">
        <v>40</v>
      </c>
      <c r="K9" s="269">
        <f t="shared" si="0"/>
        <v>22.222222222222221</v>
      </c>
      <c r="L9" s="273">
        <f t="shared" si="1"/>
        <v>28.571428571428569</v>
      </c>
      <c r="M9" s="4"/>
    </row>
    <row r="10" spans="1:13">
      <c r="A10" s="251"/>
      <c r="B10" s="255">
        <v>16</v>
      </c>
      <c r="C10" s="256">
        <v>0.34</v>
      </c>
      <c r="D10" s="257" t="s">
        <v>443</v>
      </c>
      <c r="E10" s="256">
        <v>0.34799999999999998</v>
      </c>
      <c r="F10" s="257" t="s">
        <v>444</v>
      </c>
      <c r="G10" s="256">
        <v>0.56999999999999995</v>
      </c>
      <c r="H10" s="257" t="s">
        <v>445</v>
      </c>
      <c r="I10" s="4"/>
      <c r="J10" s="258">
        <v>50</v>
      </c>
      <c r="K10" s="259">
        <f t="shared" si="0"/>
        <v>25</v>
      </c>
      <c r="L10" s="261">
        <f t="shared" si="1"/>
        <v>33.333333333333329</v>
      </c>
      <c r="M10" s="4"/>
    </row>
    <row r="11" spans="1:13">
      <c r="A11" s="251"/>
      <c r="B11" s="262">
        <v>15</v>
      </c>
      <c r="C11" s="263">
        <v>0.31900000000000001</v>
      </c>
      <c r="D11" s="264" t="s">
        <v>446</v>
      </c>
      <c r="E11" s="263">
        <v>0.32600000000000001</v>
      </c>
      <c r="F11" s="264" t="s">
        <v>447</v>
      </c>
      <c r="G11" s="263">
        <v>0.54100000000000004</v>
      </c>
      <c r="H11" s="264" t="s">
        <v>448</v>
      </c>
      <c r="I11" s="4"/>
      <c r="J11" s="266">
        <v>60</v>
      </c>
      <c r="K11" s="269">
        <f t="shared" si="0"/>
        <v>27.27272727272727</v>
      </c>
      <c r="L11" s="266">
        <f t="shared" si="1"/>
        <v>37.5</v>
      </c>
      <c r="M11" s="4"/>
    </row>
    <row r="12" spans="1:13">
      <c r="A12" s="251"/>
      <c r="B12" s="255">
        <v>14</v>
      </c>
      <c r="C12" s="256">
        <v>0.29799999999999999</v>
      </c>
      <c r="D12" s="257" t="s">
        <v>449</v>
      </c>
      <c r="E12" s="256">
        <v>0.30399999999999999</v>
      </c>
      <c r="F12" s="257" t="s">
        <v>450</v>
      </c>
      <c r="G12" s="256">
        <v>0.51200000000000001</v>
      </c>
      <c r="H12" s="257" t="s">
        <v>451</v>
      </c>
      <c r="I12" s="4"/>
      <c r="J12" s="258">
        <v>66</v>
      </c>
      <c r="K12" s="259">
        <f t="shared" si="0"/>
        <v>28.448275862068968</v>
      </c>
      <c r="L12" s="261">
        <f t="shared" si="1"/>
        <v>39.75903614457831</v>
      </c>
      <c r="M12" s="4"/>
    </row>
    <row r="13" spans="1:13">
      <c r="A13" s="251"/>
      <c r="B13" s="262">
        <v>13</v>
      </c>
      <c r="C13" s="263">
        <v>0.27700000000000002</v>
      </c>
      <c r="D13" s="264" t="s">
        <v>452</v>
      </c>
      <c r="E13" s="263">
        <v>0.28299999999999997</v>
      </c>
      <c r="F13" s="264" t="s">
        <v>453</v>
      </c>
      <c r="G13" s="263">
        <v>0.48099999999999998</v>
      </c>
      <c r="H13" s="264" t="s">
        <v>454</v>
      </c>
      <c r="I13" s="4"/>
      <c r="J13" s="266">
        <v>70</v>
      </c>
      <c r="K13" s="269">
        <f t="shared" si="0"/>
        <v>29.166666666666668</v>
      </c>
      <c r="L13" s="273">
        <f t="shared" si="1"/>
        <v>41.17647058823529</v>
      </c>
      <c r="M13" s="4"/>
    </row>
    <row r="14" spans="1:13">
      <c r="A14" s="251"/>
      <c r="B14" s="255">
        <v>12</v>
      </c>
      <c r="C14" s="256">
        <v>0.255</v>
      </c>
      <c r="D14" s="257" t="s">
        <v>455</v>
      </c>
      <c r="E14" s="256">
        <v>0.26100000000000001</v>
      </c>
      <c r="F14" s="257" t="s">
        <v>456</v>
      </c>
      <c r="G14" s="256">
        <v>0.45</v>
      </c>
      <c r="H14" s="257" t="s">
        <v>457</v>
      </c>
      <c r="I14" s="4"/>
      <c r="J14" s="258">
        <v>75</v>
      </c>
      <c r="K14" s="259">
        <f t="shared" si="0"/>
        <v>30</v>
      </c>
      <c r="L14" s="261">
        <f t="shared" si="1"/>
        <v>42.857142857142854</v>
      </c>
      <c r="M14" s="4"/>
    </row>
    <row r="15" spans="1:13">
      <c r="A15" s="251"/>
      <c r="B15" s="262">
        <v>11</v>
      </c>
      <c r="C15" s="263">
        <v>0.23400000000000001</v>
      </c>
      <c r="D15" s="264" t="s">
        <v>458</v>
      </c>
      <c r="E15" s="263">
        <v>0.23899999999999999</v>
      </c>
      <c r="F15" s="264" t="s">
        <v>459</v>
      </c>
      <c r="G15" s="263">
        <v>0.41699999999999998</v>
      </c>
      <c r="H15" s="264" t="s">
        <v>460</v>
      </c>
      <c r="I15" s="4"/>
      <c r="J15" s="266">
        <v>80</v>
      </c>
      <c r="K15" s="269">
        <f t="shared" si="0"/>
        <v>30.76923076923077</v>
      </c>
      <c r="L15" s="273">
        <f t="shared" si="1"/>
        <v>44.444444444444443</v>
      </c>
      <c r="M15" s="4"/>
    </row>
    <row r="16" spans="1:13">
      <c r="A16" s="251"/>
      <c r="B16" s="255">
        <v>10</v>
      </c>
      <c r="C16" s="256">
        <v>0.21299999999999999</v>
      </c>
      <c r="D16" s="257" t="s">
        <v>461</v>
      </c>
      <c r="E16" s="256">
        <v>0.217</v>
      </c>
      <c r="F16" s="257" t="s">
        <v>462</v>
      </c>
      <c r="G16" s="256">
        <v>0.38400000000000001</v>
      </c>
      <c r="H16" s="257" t="s">
        <v>463</v>
      </c>
      <c r="I16" s="4"/>
      <c r="J16" s="258">
        <v>100</v>
      </c>
      <c r="K16" s="259">
        <f t="shared" si="0"/>
        <v>33.333333333333329</v>
      </c>
      <c r="L16" s="258">
        <f t="shared" si="1"/>
        <v>50</v>
      </c>
      <c r="M16" s="4"/>
    </row>
    <row r="17" spans="1:13">
      <c r="A17" s="251"/>
      <c r="B17" s="262">
        <v>9</v>
      </c>
      <c r="C17" s="263">
        <v>0.191</v>
      </c>
      <c r="D17" s="264" t="s">
        <v>464</v>
      </c>
      <c r="E17" s="263">
        <v>0.19600000000000001</v>
      </c>
      <c r="F17" s="264" t="s">
        <v>465</v>
      </c>
      <c r="G17" s="263">
        <v>0.35</v>
      </c>
      <c r="H17" s="264" t="s">
        <v>466</v>
      </c>
      <c r="I17" s="4"/>
      <c r="J17" s="266">
        <v>150</v>
      </c>
      <c r="K17" s="269">
        <f t="shared" si="0"/>
        <v>37.5</v>
      </c>
      <c r="L17" s="266">
        <f t="shared" si="1"/>
        <v>60</v>
      </c>
      <c r="M17" s="4"/>
    </row>
    <row r="18" spans="1:13">
      <c r="A18" s="251"/>
      <c r="B18" s="255">
        <v>8</v>
      </c>
      <c r="C18" s="256">
        <v>0.17</v>
      </c>
      <c r="D18" s="257" t="s">
        <v>467</v>
      </c>
      <c r="E18" s="256">
        <v>0.17399999999999999</v>
      </c>
      <c r="F18" s="257" t="s">
        <v>468</v>
      </c>
      <c r="G18" s="256">
        <v>0.315</v>
      </c>
      <c r="H18" s="257" t="s">
        <v>469</v>
      </c>
      <c r="I18" s="4"/>
      <c r="J18" s="275">
        <v>200</v>
      </c>
      <c r="K18" s="276">
        <f t="shared" si="0"/>
        <v>40</v>
      </c>
      <c r="L18" s="277">
        <f t="shared" si="1"/>
        <v>66.666666666666657</v>
      </c>
      <c r="M18" s="4"/>
    </row>
    <row r="19" spans="1:13">
      <c r="A19" s="251"/>
      <c r="B19" s="262">
        <v>7</v>
      </c>
      <c r="C19" s="263">
        <v>0.14899999999999999</v>
      </c>
      <c r="D19" s="264" t="s">
        <v>470</v>
      </c>
      <c r="E19" s="263">
        <v>0.152</v>
      </c>
      <c r="F19" s="264" t="s">
        <v>471</v>
      </c>
      <c r="G19" s="263">
        <v>0.27800000000000002</v>
      </c>
      <c r="H19" s="264" t="s">
        <v>472</v>
      </c>
      <c r="I19" s="4"/>
      <c r="J19" s="278">
        <v>75</v>
      </c>
      <c r="K19" s="279">
        <f t="shared" si="0"/>
        <v>30</v>
      </c>
      <c r="L19" s="279">
        <f t="shared" si="1"/>
        <v>42.857142857142854</v>
      </c>
      <c r="M19" s="4"/>
    </row>
    <row r="20" spans="1:13" ht="15">
      <c r="A20" s="251"/>
      <c r="B20" s="255">
        <v>6</v>
      </c>
      <c r="C20" s="256">
        <v>0.128</v>
      </c>
      <c r="D20" s="257" t="s">
        <v>473</v>
      </c>
      <c r="E20" s="256">
        <v>0.13</v>
      </c>
      <c r="F20" s="257" t="s">
        <v>474</v>
      </c>
      <c r="G20" s="256">
        <v>0.24099999999999999</v>
      </c>
      <c r="H20" s="257" t="s">
        <v>475</v>
      </c>
      <c r="I20" s="4"/>
      <c r="M20" s="4"/>
    </row>
    <row r="21" spans="1:13" ht="15">
      <c r="A21" s="251"/>
      <c r="B21" s="262">
        <v>5</v>
      </c>
      <c r="C21" s="263">
        <v>0.106</v>
      </c>
      <c r="D21" s="264" t="s">
        <v>476</v>
      </c>
      <c r="E21" s="263">
        <v>0.109</v>
      </c>
      <c r="F21" s="264" t="s">
        <v>477</v>
      </c>
      <c r="G21" s="263">
        <v>0.20300000000000001</v>
      </c>
      <c r="H21" s="264" t="s">
        <v>478</v>
      </c>
      <c r="I21" s="4"/>
      <c r="J21" s="417" t="s">
        <v>479</v>
      </c>
      <c r="K21" s="292"/>
      <c r="L21" s="292"/>
      <c r="M21" s="4"/>
    </row>
    <row r="22" spans="1:13" ht="15">
      <c r="A22" s="251"/>
      <c r="B22" s="255">
        <v>4</v>
      </c>
      <c r="C22" s="256">
        <v>8.5000000000000006E-2</v>
      </c>
      <c r="D22" s="257" t="s">
        <v>480</v>
      </c>
      <c r="E22" s="256">
        <v>8.6999999999999994E-2</v>
      </c>
      <c r="F22" s="257" t="s">
        <v>481</v>
      </c>
      <c r="G22" s="256">
        <v>0.16500000000000001</v>
      </c>
      <c r="H22" s="257" t="s">
        <v>482</v>
      </c>
      <c r="I22" s="4"/>
      <c r="J22" s="416" t="s">
        <v>483</v>
      </c>
      <c r="K22" s="292"/>
      <c r="L22" s="292"/>
      <c r="M22" s="18"/>
    </row>
    <row r="23" spans="1:13" ht="15">
      <c r="A23" s="251"/>
      <c r="B23" s="262">
        <v>3</v>
      </c>
      <c r="C23" s="263">
        <v>6.4000000000000001E-2</v>
      </c>
      <c r="D23" s="264" t="s">
        <v>484</v>
      </c>
      <c r="E23" s="263">
        <v>6.5000000000000002E-2</v>
      </c>
      <c r="F23" s="264" t="s">
        <v>485</v>
      </c>
      <c r="G23" s="263">
        <v>0.125</v>
      </c>
      <c r="H23" s="264" t="s">
        <v>486</v>
      </c>
      <c r="I23" s="4"/>
      <c r="J23" s="422" t="s">
        <v>487</v>
      </c>
      <c r="K23" s="292"/>
      <c r="L23" s="292"/>
      <c r="M23" s="4"/>
    </row>
    <row r="24" spans="1:13" ht="15">
      <c r="A24" s="251"/>
      <c r="B24" s="255">
        <v>2</v>
      </c>
      <c r="C24" s="256">
        <v>4.2999999999999997E-2</v>
      </c>
      <c r="D24" s="257" t="s">
        <v>488</v>
      </c>
      <c r="E24" s="256">
        <v>4.2999999999999997E-2</v>
      </c>
      <c r="F24" s="257" t="s">
        <v>489</v>
      </c>
      <c r="G24" s="256">
        <v>8.4000000000000005E-2</v>
      </c>
      <c r="H24" s="257" t="s">
        <v>490</v>
      </c>
      <c r="I24" s="4"/>
      <c r="J24" s="416" t="s">
        <v>491</v>
      </c>
      <c r="K24" s="292"/>
      <c r="L24" s="292"/>
      <c r="M24" s="18"/>
    </row>
    <row r="25" spans="1:13" ht="15">
      <c r="A25" s="251"/>
      <c r="B25" s="282">
        <v>1</v>
      </c>
      <c r="C25" s="283">
        <v>2.1000000000000001E-2</v>
      </c>
      <c r="D25" s="284" t="s">
        <v>492</v>
      </c>
      <c r="E25" s="283">
        <v>2.1999999999999999E-2</v>
      </c>
      <c r="F25" s="284" t="s">
        <v>493</v>
      </c>
      <c r="G25" s="283">
        <v>4.2999999999999997E-2</v>
      </c>
      <c r="H25" s="284" t="s">
        <v>494</v>
      </c>
      <c r="I25" s="4"/>
      <c r="J25" s="422" t="s">
        <v>495</v>
      </c>
      <c r="K25" s="292"/>
      <c r="L25" s="292"/>
    </row>
  </sheetData>
  <mergeCells count="12">
    <mergeCell ref="B2:L2"/>
    <mergeCell ref="C4:D4"/>
    <mergeCell ref="J23:L23"/>
    <mergeCell ref="J24:L24"/>
    <mergeCell ref="J25:L25"/>
    <mergeCell ref="L4:L5"/>
    <mergeCell ref="J22:L22"/>
    <mergeCell ref="J21:L21"/>
    <mergeCell ref="K4:K5"/>
    <mergeCell ref="J4:J5"/>
    <mergeCell ref="E4:F4"/>
    <mergeCell ref="G4:H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FF"/>
    <outlinePr summaryBelow="0" summaryRight="0"/>
  </sheetPr>
  <dimension ref="A1:T52"/>
  <sheetViews>
    <sheetView workbookViewId="0"/>
  </sheetViews>
  <sheetFormatPr defaultColWidth="14.42578125" defaultRowHeight="15.75" customHeight="1"/>
  <cols>
    <col min="1" max="1" width="8.7109375" customWidth="1"/>
    <col min="2" max="2" width="18.5703125" customWidth="1"/>
    <col min="3" max="3" width="11.5703125" customWidth="1"/>
    <col min="4" max="4" width="12.140625" customWidth="1"/>
    <col min="5" max="5" width="12.42578125" customWidth="1"/>
    <col min="6" max="6" width="7.42578125" customWidth="1"/>
    <col min="7" max="7" width="17.5703125" customWidth="1"/>
    <col min="8" max="8" width="11.7109375" customWidth="1"/>
    <col min="9" max="9" width="12.42578125" customWidth="1"/>
    <col min="10" max="10" width="12" customWidth="1"/>
    <col min="11" max="11" width="7.85546875" customWidth="1"/>
    <col min="12" max="12" width="18.5703125" customWidth="1"/>
    <col min="15" max="15" width="12.85546875" customWidth="1"/>
    <col min="16" max="16" width="8.42578125" customWidth="1"/>
    <col min="19" max="19" width="12" customWidth="1"/>
  </cols>
  <sheetData>
    <row r="1" spans="1:20" ht="15.75" customHeight="1">
      <c r="A1" s="4"/>
      <c r="B1" s="4"/>
      <c r="C1" s="4"/>
      <c r="D1" s="4"/>
      <c r="E1" s="4"/>
      <c r="F1" s="4"/>
      <c r="G1" s="4"/>
      <c r="H1" s="4"/>
      <c r="I1" s="4"/>
      <c r="J1" s="4"/>
    </row>
    <row r="2" spans="1:20">
      <c r="A2" s="4"/>
      <c r="B2" s="308" t="s">
        <v>418</v>
      </c>
      <c r="C2" s="292"/>
      <c r="D2" s="292"/>
      <c r="E2" s="292"/>
      <c r="F2" s="292"/>
      <c r="G2" s="292"/>
      <c r="H2" s="292"/>
      <c r="I2" s="292"/>
      <c r="J2" s="292"/>
      <c r="K2" s="292"/>
      <c r="L2" s="292"/>
      <c r="M2" s="292"/>
      <c r="N2" s="292"/>
      <c r="O2" s="292"/>
      <c r="P2" s="292"/>
      <c r="Q2" s="292"/>
      <c r="R2" s="292"/>
      <c r="S2" s="292"/>
      <c r="T2" s="292"/>
    </row>
    <row r="3" spans="1:20" ht="15.75" customHeight="1">
      <c r="A3" s="4"/>
      <c r="B3" s="4"/>
      <c r="C3" s="4"/>
      <c r="D3" s="4"/>
      <c r="E3" s="4"/>
      <c r="F3" s="4"/>
      <c r="G3" s="4"/>
      <c r="H3" s="4"/>
      <c r="I3" s="4"/>
      <c r="J3" s="4"/>
    </row>
    <row r="4" spans="1:20">
      <c r="A4" s="4"/>
      <c r="B4" s="423" t="s">
        <v>419</v>
      </c>
      <c r="C4" s="364"/>
      <c r="D4" s="364"/>
      <c r="E4" s="364"/>
      <c r="G4" s="423" t="s">
        <v>420</v>
      </c>
      <c r="H4" s="364"/>
      <c r="I4" s="364"/>
      <c r="J4" s="364"/>
      <c r="L4" s="423" t="s">
        <v>421</v>
      </c>
      <c r="M4" s="364"/>
      <c r="N4" s="364"/>
      <c r="O4" s="364"/>
      <c r="P4" s="4"/>
      <c r="Q4" s="423" t="s">
        <v>423</v>
      </c>
      <c r="R4" s="364"/>
      <c r="S4" s="364"/>
      <c r="T4" s="364"/>
    </row>
    <row r="5" spans="1:20">
      <c r="A5" s="13"/>
      <c r="B5" s="265" t="s">
        <v>425</v>
      </c>
      <c r="C5" s="267" t="s">
        <v>427</v>
      </c>
      <c r="D5" s="268" t="s">
        <v>428</v>
      </c>
      <c r="E5" s="268" t="s">
        <v>429</v>
      </c>
      <c r="G5" s="265" t="s">
        <v>430</v>
      </c>
      <c r="H5" s="270" t="s">
        <v>431</v>
      </c>
      <c r="I5" s="268" t="s">
        <v>428</v>
      </c>
      <c r="J5" s="268" t="s">
        <v>432</v>
      </c>
      <c r="L5" s="265" t="s">
        <v>430</v>
      </c>
      <c r="M5" s="271" t="s">
        <v>434</v>
      </c>
      <c r="N5" s="268" t="s">
        <v>428</v>
      </c>
      <c r="O5" s="268" t="s">
        <v>437</v>
      </c>
      <c r="P5" s="13"/>
      <c r="Q5" s="270" t="s">
        <v>438</v>
      </c>
      <c r="R5" s="271" t="s">
        <v>434</v>
      </c>
      <c r="S5" s="268" t="s">
        <v>428</v>
      </c>
      <c r="T5" s="268" t="s">
        <v>439</v>
      </c>
    </row>
    <row r="6" spans="1:20" ht="15.75" customHeight="1">
      <c r="A6" s="4"/>
      <c r="B6" s="272">
        <v>2</v>
      </c>
      <c r="C6" s="272">
        <v>6</v>
      </c>
      <c r="D6" s="274">
        <f t="shared" ref="D6:D27" si="0">(C6 / (C6+B6+1.5))*100</f>
        <v>63.157894736842103</v>
      </c>
      <c r="E6" s="274">
        <f t="shared" ref="E6:E27" si="1">D6</f>
        <v>63.157894736842103</v>
      </c>
      <c r="G6" s="272">
        <v>2</v>
      </c>
      <c r="H6" s="272">
        <v>6</v>
      </c>
      <c r="I6" s="274">
        <f t="shared" ref="I6:I27" si="2">((H6-0.5)/(H6+G6+1))*100</f>
        <v>61.111111111111114</v>
      </c>
      <c r="J6" s="274">
        <f t="shared" ref="J6:J27" si="3">I6-2</f>
        <v>59.111111111111114</v>
      </c>
      <c r="L6" s="272">
        <v>2</v>
      </c>
      <c r="M6" s="272">
        <v>6</v>
      </c>
      <c r="N6" s="274">
        <f t="shared" ref="N6:N27" si="4">((M6-1)/(M6+L6+0.5))*100</f>
        <v>58.82352941176471</v>
      </c>
      <c r="O6" s="274">
        <f t="shared" ref="O6:O27" si="5">N6-5</f>
        <v>53.82352941176471</v>
      </c>
      <c r="P6" s="4"/>
      <c r="Q6" s="272">
        <v>2</v>
      </c>
      <c r="R6" s="272">
        <v>6</v>
      </c>
      <c r="S6" s="272">
        <f t="shared" ref="S6:S27" si="6">((R6-1)/(R6+Q6))*100</f>
        <v>62.5</v>
      </c>
      <c r="T6" s="272">
        <f t="shared" ref="T6:T27" si="7">S6-3</f>
        <v>59.5</v>
      </c>
    </row>
    <row r="7" spans="1:20" ht="15.75" customHeight="1">
      <c r="A7" s="4"/>
      <c r="B7" s="272">
        <v>2</v>
      </c>
      <c r="C7" s="272">
        <v>7</v>
      </c>
      <c r="D7" s="274">
        <f t="shared" si="0"/>
        <v>66.666666666666657</v>
      </c>
      <c r="E7" s="274">
        <f t="shared" si="1"/>
        <v>66.666666666666657</v>
      </c>
      <c r="G7" s="272">
        <v>2</v>
      </c>
      <c r="H7" s="272">
        <v>7</v>
      </c>
      <c r="I7" s="274">
        <f t="shared" si="2"/>
        <v>65</v>
      </c>
      <c r="J7" s="274">
        <f t="shared" si="3"/>
        <v>63</v>
      </c>
      <c r="L7" s="272">
        <v>2</v>
      </c>
      <c r="M7" s="272">
        <v>7</v>
      </c>
      <c r="N7" s="274">
        <f t="shared" si="4"/>
        <v>63.157894736842103</v>
      </c>
      <c r="O7" s="274">
        <f t="shared" si="5"/>
        <v>58.157894736842103</v>
      </c>
      <c r="P7" s="4"/>
      <c r="Q7" s="272">
        <v>2</v>
      </c>
      <c r="R7" s="272">
        <v>7</v>
      </c>
      <c r="S7" s="274">
        <f t="shared" si="6"/>
        <v>66.666666666666657</v>
      </c>
      <c r="T7" s="274">
        <f t="shared" si="7"/>
        <v>63.666666666666657</v>
      </c>
    </row>
    <row r="8" spans="1:20" ht="15.75" customHeight="1">
      <c r="A8" s="4"/>
      <c r="B8" s="272">
        <v>2</v>
      </c>
      <c r="C8" s="272">
        <v>8</v>
      </c>
      <c r="D8" s="274">
        <f t="shared" si="0"/>
        <v>69.565217391304344</v>
      </c>
      <c r="E8" s="274">
        <f t="shared" si="1"/>
        <v>69.565217391304344</v>
      </c>
      <c r="G8" s="272">
        <v>2</v>
      </c>
      <c r="H8" s="272">
        <v>8</v>
      </c>
      <c r="I8" s="274">
        <f t="shared" si="2"/>
        <v>68.181818181818173</v>
      </c>
      <c r="J8" s="274">
        <f t="shared" si="3"/>
        <v>66.181818181818173</v>
      </c>
      <c r="L8" s="272">
        <v>2</v>
      </c>
      <c r="M8" s="272">
        <v>8</v>
      </c>
      <c r="N8" s="274">
        <f t="shared" si="4"/>
        <v>66.666666666666657</v>
      </c>
      <c r="O8" s="274">
        <f t="shared" si="5"/>
        <v>61.666666666666657</v>
      </c>
      <c r="P8" s="4"/>
      <c r="Q8" s="272">
        <v>2</v>
      </c>
      <c r="R8" s="272">
        <v>8</v>
      </c>
      <c r="S8" s="274">
        <f t="shared" si="6"/>
        <v>70</v>
      </c>
      <c r="T8" s="274">
        <f t="shared" si="7"/>
        <v>67</v>
      </c>
    </row>
    <row r="9" spans="1:20" ht="15.75" customHeight="1">
      <c r="A9" s="4"/>
      <c r="B9" s="272">
        <v>2</v>
      </c>
      <c r="C9" s="272">
        <v>9</v>
      </c>
      <c r="D9" s="274">
        <f t="shared" si="0"/>
        <v>72</v>
      </c>
      <c r="E9" s="274">
        <f t="shared" si="1"/>
        <v>72</v>
      </c>
      <c r="G9" s="272">
        <v>2</v>
      </c>
      <c r="H9" s="272">
        <v>9</v>
      </c>
      <c r="I9" s="274">
        <f t="shared" si="2"/>
        <v>70.833333333333343</v>
      </c>
      <c r="J9" s="274">
        <f t="shared" si="3"/>
        <v>68.833333333333343</v>
      </c>
      <c r="L9" s="272">
        <v>2</v>
      </c>
      <c r="M9" s="272">
        <v>9</v>
      </c>
      <c r="N9" s="274">
        <f t="shared" si="4"/>
        <v>69.565217391304344</v>
      </c>
      <c r="O9" s="274">
        <f t="shared" si="5"/>
        <v>64.565217391304344</v>
      </c>
      <c r="P9" s="4"/>
      <c r="Q9" s="272">
        <v>2</v>
      </c>
      <c r="R9" s="272">
        <v>9</v>
      </c>
      <c r="S9" s="274">
        <f t="shared" si="6"/>
        <v>72.727272727272734</v>
      </c>
      <c r="T9" s="274">
        <f t="shared" si="7"/>
        <v>69.727272727272734</v>
      </c>
    </row>
    <row r="10" spans="1:20" ht="15.75" customHeight="1">
      <c r="A10" s="4"/>
      <c r="B10" s="272">
        <v>2</v>
      </c>
      <c r="C10" s="272">
        <v>10</v>
      </c>
      <c r="D10" s="274">
        <f t="shared" si="0"/>
        <v>74.074074074074076</v>
      </c>
      <c r="E10" s="274">
        <f t="shared" si="1"/>
        <v>74.074074074074076</v>
      </c>
      <c r="G10" s="272">
        <v>2</v>
      </c>
      <c r="H10" s="272">
        <v>10</v>
      </c>
      <c r="I10" s="274">
        <f t="shared" si="2"/>
        <v>73.076923076923066</v>
      </c>
      <c r="J10" s="274">
        <f t="shared" si="3"/>
        <v>71.076923076923066</v>
      </c>
      <c r="L10" s="272">
        <v>2</v>
      </c>
      <c r="M10" s="272">
        <v>10</v>
      </c>
      <c r="N10" s="274">
        <f t="shared" si="4"/>
        <v>72</v>
      </c>
      <c r="O10" s="274">
        <f t="shared" si="5"/>
        <v>67</v>
      </c>
      <c r="P10" s="4"/>
      <c r="Q10" s="272">
        <v>2</v>
      </c>
      <c r="R10" s="272">
        <v>10</v>
      </c>
      <c r="S10" s="274">
        <f t="shared" si="6"/>
        <v>75</v>
      </c>
      <c r="T10" s="274">
        <f t="shared" si="7"/>
        <v>72</v>
      </c>
    </row>
    <row r="11" spans="1:20" ht="15.75" customHeight="1">
      <c r="A11" s="4"/>
      <c r="B11" s="272">
        <v>2</v>
      </c>
      <c r="C11" s="272">
        <v>11</v>
      </c>
      <c r="D11" s="274">
        <f t="shared" si="0"/>
        <v>75.862068965517238</v>
      </c>
      <c r="E11" s="274">
        <f t="shared" si="1"/>
        <v>75.862068965517238</v>
      </c>
      <c r="G11" s="272">
        <v>2</v>
      </c>
      <c r="H11" s="272">
        <v>11</v>
      </c>
      <c r="I11" s="274">
        <f t="shared" si="2"/>
        <v>75</v>
      </c>
      <c r="J11" s="274">
        <f t="shared" si="3"/>
        <v>73</v>
      </c>
      <c r="L11" s="272">
        <v>2</v>
      </c>
      <c r="M11" s="272">
        <v>11</v>
      </c>
      <c r="N11" s="274">
        <f t="shared" si="4"/>
        <v>74.074074074074076</v>
      </c>
      <c r="O11" s="274">
        <f t="shared" si="5"/>
        <v>69.074074074074076</v>
      </c>
      <c r="P11" s="4"/>
      <c r="Q11" s="272">
        <v>2</v>
      </c>
      <c r="R11" s="272">
        <v>11</v>
      </c>
      <c r="S11" s="274">
        <f t="shared" si="6"/>
        <v>76.923076923076934</v>
      </c>
      <c r="T11" s="274">
        <f t="shared" si="7"/>
        <v>73.923076923076934</v>
      </c>
    </row>
    <row r="12" spans="1:20" ht="15.75" customHeight="1">
      <c r="A12" s="4"/>
      <c r="B12" s="272">
        <v>2</v>
      </c>
      <c r="C12" s="272">
        <v>12</v>
      </c>
      <c r="D12" s="274">
        <f t="shared" si="0"/>
        <v>77.41935483870968</v>
      </c>
      <c r="E12" s="274">
        <f t="shared" si="1"/>
        <v>77.41935483870968</v>
      </c>
      <c r="G12" s="272">
        <v>2</v>
      </c>
      <c r="H12" s="272">
        <v>12</v>
      </c>
      <c r="I12" s="274">
        <f t="shared" si="2"/>
        <v>76.666666666666671</v>
      </c>
      <c r="J12" s="274">
        <f t="shared" si="3"/>
        <v>74.666666666666671</v>
      </c>
      <c r="L12" s="272">
        <v>2</v>
      </c>
      <c r="M12" s="272">
        <v>12</v>
      </c>
      <c r="N12" s="274">
        <f t="shared" si="4"/>
        <v>75.862068965517238</v>
      </c>
      <c r="O12" s="274">
        <f t="shared" si="5"/>
        <v>70.862068965517238</v>
      </c>
      <c r="P12" s="4"/>
      <c r="Q12" s="272">
        <v>2</v>
      </c>
      <c r="R12" s="272">
        <v>12</v>
      </c>
      <c r="S12" s="274">
        <f t="shared" si="6"/>
        <v>78.571428571428569</v>
      </c>
      <c r="T12" s="274">
        <f t="shared" si="7"/>
        <v>75.571428571428569</v>
      </c>
    </row>
    <row r="13" spans="1:20" ht="15.75" customHeight="1">
      <c r="A13" s="4"/>
      <c r="B13" s="280">
        <v>2.5</v>
      </c>
      <c r="C13" s="280">
        <v>6</v>
      </c>
      <c r="D13" s="281">
        <f t="shared" si="0"/>
        <v>60</v>
      </c>
      <c r="E13" s="281">
        <f t="shared" si="1"/>
        <v>60</v>
      </c>
      <c r="G13" s="280">
        <v>2.5</v>
      </c>
      <c r="H13" s="280">
        <v>6</v>
      </c>
      <c r="I13" s="281">
        <f t="shared" si="2"/>
        <v>57.894736842105267</v>
      </c>
      <c r="J13" s="281">
        <f t="shared" si="3"/>
        <v>55.894736842105267</v>
      </c>
      <c r="L13" s="280">
        <v>2.5</v>
      </c>
      <c r="M13" s="280">
        <v>6</v>
      </c>
      <c r="N13" s="281">
        <f t="shared" si="4"/>
        <v>55.555555555555557</v>
      </c>
      <c r="O13" s="281">
        <f t="shared" si="5"/>
        <v>50.555555555555557</v>
      </c>
      <c r="P13" s="4"/>
      <c r="Q13" s="280">
        <v>2.5</v>
      </c>
      <c r="R13" s="280">
        <v>6</v>
      </c>
      <c r="S13" s="281">
        <f t="shared" si="6"/>
        <v>58.82352941176471</v>
      </c>
      <c r="T13" s="281">
        <f t="shared" si="7"/>
        <v>55.82352941176471</v>
      </c>
    </row>
    <row r="14" spans="1:20" ht="15.75" customHeight="1">
      <c r="A14" s="4"/>
      <c r="B14" s="280">
        <v>2.5</v>
      </c>
      <c r="C14" s="280">
        <v>7</v>
      </c>
      <c r="D14" s="281">
        <f t="shared" si="0"/>
        <v>63.636363636363633</v>
      </c>
      <c r="E14" s="281">
        <f t="shared" si="1"/>
        <v>63.636363636363633</v>
      </c>
      <c r="G14" s="280">
        <v>2.5</v>
      </c>
      <c r="H14" s="280">
        <v>7</v>
      </c>
      <c r="I14" s="281">
        <f t="shared" si="2"/>
        <v>61.904761904761905</v>
      </c>
      <c r="J14" s="281">
        <f t="shared" si="3"/>
        <v>59.904761904761905</v>
      </c>
      <c r="L14" s="280">
        <v>2.5</v>
      </c>
      <c r="M14" s="280">
        <v>7</v>
      </c>
      <c r="N14" s="281">
        <f t="shared" si="4"/>
        <v>60</v>
      </c>
      <c r="O14" s="281">
        <f t="shared" si="5"/>
        <v>55</v>
      </c>
      <c r="P14" s="4"/>
      <c r="Q14" s="280">
        <v>2.5</v>
      </c>
      <c r="R14" s="280">
        <v>7</v>
      </c>
      <c r="S14" s="281">
        <f t="shared" si="6"/>
        <v>63.157894736842103</v>
      </c>
      <c r="T14" s="281">
        <f t="shared" si="7"/>
        <v>60.157894736842103</v>
      </c>
    </row>
    <row r="15" spans="1:20" ht="15.75" customHeight="1">
      <c r="A15" s="4"/>
      <c r="B15" s="280">
        <v>2.5</v>
      </c>
      <c r="C15" s="280">
        <v>8</v>
      </c>
      <c r="D15" s="281">
        <f t="shared" si="0"/>
        <v>66.666666666666657</v>
      </c>
      <c r="E15" s="281">
        <f t="shared" si="1"/>
        <v>66.666666666666657</v>
      </c>
      <c r="G15" s="280">
        <v>2.5</v>
      </c>
      <c r="H15" s="280">
        <v>8</v>
      </c>
      <c r="I15" s="281">
        <f t="shared" si="2"/>
        <v>65.217391304347828</v>
      </c>
      <c r="J15" s="281">
        <f t="shared" si="3"/>
        <v>63.217391304347828</v>
      </c>
      <c r="L15" s="280">
        <v>2.5</v>
      </c>
      <c r="M15" s="280">
        <v>8</v>
      </c>
      <c r="N15" s="281">
        <f t="shared" si="4"/>
        <v>63.636363636363633</v>
      </c>
      <c r="O15" s="281">
        <f t="shared" si="5"/>
        <v>58.636363636363633</v>
      </c>
      <c r="P15" s="4"/>
      <c r="Q15" s="280">
        <v>2.5</v>
      </c>
      <c r="R15" s="280">
        <v>8</v>
      </c>
      <c r="S15" s="281">
        <f t="shared" si="6"/>
        <v>66.666666666666657</v>
      </c>
      <c r="T15" s="281">
        <f t="shared" si="7"/>
        <v>63.666666666666657</v>
      </c>
    </row>
    <row r="16" spans="1:20" ht="15.75" customHeight="1">
      <c r="A16" s="4"/>
      <c r="B16" s="280">
        <v>2.5</v>
      </c>
      <c r="C16" s="280">
        <v>9</v>
      </c>
      <c r="D16" s="281">
        <f t="shared" si="0"/>
        <v>69.230769230769226</v>
      </c>
      <c r="E16" s="281">
        <f t="shared" si="1"/>
        <v>69.230769230769226</v>
      </c>
      <c r="G16" s="280">
        <v>2.5</v>
      </c>
      <c r="H16" s="280">
        <v>9</v>
      </c>
      <c r="I16" s="281">
        <f t="shared" si="2"/>
        <v>68</v>
      </c>
      <c r="J16" s="281">
        <f t="shared" si="3"/>
        <v>66</v>
      </c>
      <c r="L16" s="280">
        <v>2.5</v>
      </c>
      <c r="M16" s="280">
        <v>9</v>
      </c>
      <c r="N16" s="281">
        <f t="shared" si="4"/>
        <v>66.666666666666657</v>
      </c>
      <c r="O16" s="281">
        <f t="shared" si="5"/>
        <v>61.666666666666657</v>
      </c>
      <c r="P16" s="4"/>
      <c r="Q16" s="280">
        <v>2.5</v>
      </c>
      <c r="R16" s="280">
        <v>9</v>
      </c>
      <c r="S16" s="281">
        <f t="shared" si="6"/>
        <v>69.565217391304344</v>
      </c>
      <c r="T16" s="281">
        <f t="shared" si="7"/>
        <v>66.565217391304344</v>
      </c>
    </row>
    <row r="17" spans="1:20" ht="15.75" customHeight="1">
      <c r="A17" s="4"/>
      <c r="B17" s="280">
        <v>2.5</v>
      </c>
      <c r="C17" s="280">
        <v>10</v>
      </c>
      <c r="D17" s="281">
        <f t="shared" si="0"/>
        <v>71.428571428571431</v>
      </c>
      <c r="E17" s="281">
        <f t="shared" si="1"/>
        <v>71.428571428571431</v>
      </c>
      <c r="G17" s="280">
        <v>2.5</v>
      </c>
      <c r="H17" s="280">
        <v>10</v>
      </c>
      <c r="I17" s="281">
        <f t="shared" si="2"/>
        <v>70.370370370370367</v>
      </c>
      <c r="J17" s="281">
        <f t="shared" si="3"/>
        <v>68.370370370370367</v>
      </c>
      <c r="L17" s="280">
        <v>2.5</v>
      </c>
      <c r="M17" s="280">
        <v>10</v>
      </c>
      <c r="N17" s="281">
        <f t="shared" si="4"/>
        <v>69.230769230769226</v>
      </c>
      <c r="O17" s="281">
        <f t="shared" si="5"/>
        <v>64.230769230769226</v>
      </c>
      <c r="P17" s="4"/>
      <c r="Q17" s="280">
        <v>2.5</v>
      </c>
      <c r="R17" s="280">
        <v>10</v>
      </c>
      <c r="S17" s="281">
        <f t="shared" si="6"/>
        <v>72</v>
      </c>
      <c r="T17" s="281">
        <f t="shared" si="7"/>
        <v>69</v>
      </c>
    </row>
    <row r="18" spans="1:20" ht="15.75" customHeight="1">
      <c r="A18" s="4"/>
      <c r="B18" s="280">
        <v>2.5</v>
      </c>
      <c r="C18" s="280">
        <v>11</v>
      </c>
      <c r="D18" s="281">
        <f t="shared" si="0"/>
        <v>73.333333333333329</v>
      </c>
      <c r="E18" s="281">
        <f t="shared" si="1"/>
        <v>73.333333333333329</v>
      </c>
      <c r="G18" s="280">
        <v>2.5</v>
      </c>
      <c r="H18" s="280">
        <v>11</v>
      </c>
      <c r="I18" s="281">
        <f t="shared" si="2"/>
        <v>72.41379310344827</v>
      </c>
      <c r="J18" s="281">
        <f t="shared" si="3"/>
        <v>70.41379310344827</v>
      </c>
      <c r="L18" s="280">
        <v>2.5</v>
      </c>
      <c r="M18" s="280">
        <v>11</v>
      </c>
      <c r="N18" s="281">
        <f t="shared" si="4"/>
        <v>71.428571428571431</v>
      </c>
      <c r="O18" s="281">
        <f t="shared" si="5"/>
        <v>66.428571428571431</v>
      </c>
      <c r="P18" s="4"/>
      <c r="Q18" s="280">
        <v>2.5</v>
      </c>
      <c r="R18" s="280">
        <v>11</v>
      </c>
      <c r="S18" s="281">
        <f t="shared" si="6"/>
        <v>74.074074074074076</v>
      </c>
      <c r="T18" s="281">
        <f t="shared" si="7"/>
        <v>71.074074074074076</v>
      </c>
    </row>
    <row r="19" spans="1:20" ht="14.25">
      <c r="A19" s="4"/>
      <c r="B19" s="280">
        <v>2.5</v>
      </c>
      <c r="C19" s="280">
        <v>12</v>
      </c>
      <c r="D19" s="281">
        <f t="shared" si="0"/>
        <v>75</v>
      </c>
      <c r="E19" s="281">
        <f t="shared" si="1"/>
        <v>75</v>
      </c>
      <c r="G19" s="280">
        <v>2.5</v>
      </c>
      <c r="H19" s="280">
        <v>12</v>
      </c>
      <c r="I19" s="281">
        <f t="shared" si="2"/>
        <v>74.193548387096769</v>
      </c>
      <c r="J19" s="281">
        <f t="shared" si="3"/>
        <v>72.193548387096769</v>
      </c>
      <c r="L19" s="280">
        <v>2.5</v>
      </c>
      <c r="M19" s="280">
        <v>12</v>
      </c>
      <c r="N19" s="281">
        <f t="shared" si="4"/>
        <v>73.333333333333329</v>
      </c>
      <c r="O19" s="281">
        <f t="shared" si="5"/>
        <v>68.333333333333329</v>
      </c>
      <c r="P19" s="4"/>
      <c r="Q19" s="280">
        <v>2.5</v>
      </c>
      <c r="R19" s="280">
        <v>12</v>
      </c>
      <c r="S19" s="281">
        <f t="shared" si="6"/>
        <v>75.862068965517238</v>
      </c>
      <c r="T19" s="281">
        <f t="shared" si="7"/>
        <v>72.862068965517238</v>
      </c>
    </row>
    <row r="20" spans="1:20" ht="14.25">
      <c r="A20" s="4"/>
      <c r="B20" s="285">
        <v>3</v>
      </c>
      <c r="C20" s="285">
        <v>6</v>
      </c>
      <c r="D20" s="286">
        <f t="shared" si="0"/>
        <v>57.142857142857139</v>
      </c>
      <c r="E20" s="286">
        <f t="shared" si="1"/>
        <v>57.142857142857139</v>
      </c>
      <c r="G20" s="285">
        <v>3</v>
      </c>
      <c r="H20" s="285">
        <v>6</v>
      </c>
      <c r="I20" s="286">
        <f t="shared" si="2"/>
        <v>55.000000000000007</v>
      </c>
      <c r="J20" s="286">
        <f t="shared" si="3"/>
        <v>53.000000000000007</v>
      </c>
      <c r="L20" s="285">
        <v>3</v>
      </c>
      <c r="M20" s="285">
        <v>6</v>
      </c>
      <c r="N20" s="286">
        <f t="shared" si="4"/>
        <v>52.631578947368418</v>
      </c>
      <c r="O20" s="286">
        <f t="shared" si="5"/>
        <v>47.631578947368418</v>
      </c>
      <c r="P20" s="4"/>
      <c r="Q20" s="285">
        <v>3</v>
      </c>
      <c r="R20" s="285">
        <v>6</v>
      </c>
      <c r="S20" s="286">
        <f t="shared" si="6"/>
        <v>55.555555555555557</v>
      </c>
      <c r="T20" s="286">
        <f t="shared" si="7"/>
        <v>52.555555555555557</v>
      </c>
    </row>
    <row r="21" spans="1:20" ht="14.25">
      <c r="A21" s="4"/>
      <c r="B21" s="285">
        <v>3</v>
      </c>
      <c r="C21" s="285">
        <v>7</v>
      </c>
      <c r="D21" s="286">
        <f t="shared" si="0"/>
        <v>60.869565217391312</v>
      </c>
      <c r="E21" s="286">
        <f t="shared" si="1"/>
        <v>60.869565217391312</v>
      </c>
      <c r="G21" s="285">
        <v>3</v>
      </c>
      <c r="H21" s="285">
        <v>7</v>
      </c>
      <c r="I21" s="286">
        <f t="shared" si="2"/>
        <v>59.090909090909093</v>
      </c>
      <c r="J21" s="286">
        <f t="shared" si="3"/>
        <v>57.090909090909093</v>
      </c>
      <c r="L21" s="285">
        <v>3</v>
      </c>
      <c r="M21" s="285">
        <v>7</v>
      </c>
      <c r="N21" s="286">
        <f t="shared" si="4"/>
        <v>57.142857142857139</v>
      </c>
      <c r="O21" s="286">
        <f t="shared" si="5"/>
        <v>52.142857142857139</v>
      </c>
      <c r="P21" s="4"/>
      <c r="Q21" s="285">
        <v>3</v>
      </c>
      <c r="R21" s="285">
        <v>7</v>
      </c>
      <c r="S21" s="286">
        <f t="shared" si="6"/>
        <v>60</v>
      </c>
      <c r="T21" s="286">
        <f t="shared" si="7"/>
        <v>57</v>
      </c>
    </row>
    <row r="22" spans="1:20" ht="14.25">
      <c r="A22" s="4"/>
      <c r="B22" s="285">
        <v>3</v>
      </c>
      <c r="C22" s="285">
        <v>8</v>
      </c>
      <c r="D22" s="286">
        <f t="shared" si="0"/>
        <v>64</v>
      </c>
      <c r="E22" s="286">
        <f t="shared" si="1"/>
        <v>64</v>
      </c>
      <c r="G22" s="285">
        <v>3</v>
      </c>
      <c r="H22" s="285">
        <v>8</v>
      </c>
      <c r="I22" s="286">
        <f t="shared" si="2"/>
        <v>62.5</v>
      </c>
      <c r="J22" s="286">
        <f t="shared" si="3"/>
        <v>60.5</v>
      </c>
      <c r="L22" s="285">
        <v>3</v>
      </c>
      <c r="M22" s="285">
        <v>8</v>
      </c>
      <c r="N22" s="286">
        <f t="shared" si="4"/>
        <v>60.869565217391312</v>
      </c>
      <c r="O22" s="286">
        <f t="shared" si="5"/>
        <v>55.869565217391312</v>
      </c>
      <c r="P22" s="4"/>
      <c r="Q22" s="285">
        <v>3</v>
      </c>
      <c r="R22" s="285">
        <v>8</v>
      </c>
      <c r="S22" s="286">
        <f t="shared" si="6"/>
        <v>63.636363636363633</v>
      </c>
      <c r="T22" s="286">
        <f t="shared" si="7"/>
        <v>60.636363636363633</v>
      </c>
    </row>
    <row r="23" spans="1:20" ht="14.25">
      <c r="A23" s="4"/>
      <c r="B23" s="285">
        <v>3</v>
      </c>
      <c r="C23" s="285">
        <v>9</v>
      </c>
      <c r="D23" s="286">
        <f t="shared" si="0"/>
        <v>66.666666666666657</v>
      </c>
      <c r="E23" s="286">
        <f t="shared" si="1"/>
        <v>66.666666666666657</v>
      </c>
      <c r="G23" s="285">
        <v>3</v>
      </c>
      <c r="H23" s="285">
        <v>9</v>
      </c>
      <c r="I23" s="286">
        <f t="shared" si="2"/>
        <v>65.384615384615387</v>
      </c>
      <c r="J23" s="286">
        <f t="shared" si="3"/>
        <v>63.384615384615387</v>
      </c>
      <c r="L23" s="285">
        <v>3</v>
      </c>
      <c r="M23" s="285">
        <v>9</v>
      </c>
      <c r="N23" s="286">
        <f t="shared" si="4"/>
        <v>64</v>
      </c>
      <c r="O23" s="286">
        <f t="shared" si="5"/>
        <v>59</v>
      </c>
      <c r="P23" s="4"/>
      <c r="Q23" s="285">
        <v>3</v>
      </c>
      <c r="R23" s="285">
        <v>9</v>
      </c>
      <c r="S23" s="286">
        <f t="shared" si="6"/>
        <v>66.666666666666657</v>
      </c>
      <c r="T23" s="286">
        <f t="shared" si="7"/>
        <v>63.666666666666657</v>
      </c>
    </row>
    <row r="24" spans="1:20" ht="14.25">
      <c r="A24" s="4"/>
      <c r="B24" s="285">
        <v>3</v>
      </c>
      <c r="C24" s="285">
        <v>10</v>
      </c>
      <c r="D24" s="286">
        <f t="shared" si="0"/>
        <v>68.965517241379317</v>
      </c>
      <c r="E24" s="286">
        <f t="shared" si="1"/>
        <v>68.965517241379317</v>
      </c>
      <c r="G24" s="285">
        <v>3</v>
      </c>
      <c r="H24" s="285">
        <v>10</v>
      </c>
      <c r="I24" s="286">
        <f t="shared" si="2"/>
        <v>67.857142857142861</v>
      </c>
      <c r="J24" s="286">
        <f t="shared" si="3"/>
        <v>65.857142857142861</v>
      </c>
      <c r="L24" s="285">
        <v>3</v>
      </c>
      <c r="M24" s="285">
        <v>10</v>
      </c>
      <c r="N24" s="286">
        <f t="shared" si="4"/>
        <v>66.666666666666657</v>
      </c>
      <c r="O24" s="286">
        <f t="shared" si="5"/>
        <v>61.666666666666657</v>
      </c>
      <c r="P24" s="4"/>
      <c r="Q24" s="285">
        <v>3</v>
      </c>
      <c r="R24" s="285">
        <v>10</v>
      </c>
      <c r="S24" s="286">
        <f t="shared" si="6"/>
        <v>69.230769230769226</v>
      </c>
      <c r="T24" s="286">
        <f t="shared" si="7"/>
        <v>66.230769230769226</v>
      </c>
    </row>
    <row r="25" spans="1:20" ht="14.25">
      <c r="A25" s="4"/>
      <c r="B25" s="285">
        <v>3</v>
      </c>
      <c r="C25" s="285">
        <v>11</v>
      </c>
      <c r="D25" s="286">
        <f t="shared" si="0"/>
        <v>70.967741935483872</v>
      </c>
      <c r="E25" s="286">
        <f t="shared" si="1"/>
        <v>70.967741935483872</v>
      </c>
      <c r="G25" s="285">
        <v>3</v>
      </c>
      <c r="H25" s="285">
        <v>11</v>
      </c>
      <c r="I25" s="286">
        <f t="shared" si="2"/>
        <v>70</v>
      </c>
      <c r="J25" s="286">
        <f t="shared" si="3"/>
        <v>68</v>
      </c>
      <c r="L25" s="285">
        <v>3</v>
      </c>
      <c r="M25" s="285">
        <v>11</v>
      </c>
      <c r="N25" s="286">
        <f t="shared" si="4"/>
        <v>68.965517241379317</v>
      </c>
      <c r="O25" s="286">
        <f t="shared" si="5"/>
        <v>63.965517241379317</v>
      </c>
      <c r="P25" s="4"/>
      <c r="Q25" s="285">
        <v>3</v>
      </c>
      <c r="R25" s="285">
        <v>11</v>
      </c>
      <c r="S25" s="286">
        <f t="shared" si="6"/>
        <v>71.428571428571431</v>
      </c>
      <c r="T25" s="286">
        <f t="shared" si="7"/>
        <v>68.428571428571431</v>
      </c>
    </row>
    <row r="26" spans="1:20" ht="14.25">
      <c r="A26" s="4"/>
      <c r="B26" s="287">
        <v>3</v>
      </c>
      <c r="C26" s="287">
        <v>12</v>
      </c>
      <c r="D26" s="288">
        <f t="shared" si="0"/>
        <v>72.727272727272734</v>
      </c>
      <c r="E26" s="288">
        <f t="shared" si="1"/>
        <v>72.727272727272734</v>
      </c>
      <c r="G26" s="287">
        <v>3</v>
      </c>
      <c r="H26" s="287">
        <v>12</v>
      </c>
      <c r="I26" s="288">
        <f t="shared" si="2"/>
        <v>71.875</v>
      </c>
      <c r="J26" s="288">
        <f t="shared" si="3"/>
        <v>69.875</v>
      </c>
      <c r="L26" s="287">
        <v>3</v>
      </c>
      <c r="M26" s="287">
        <v>12</v>
      </c>
      <c r="N26" s="288">
        <f t="shared" si="4"/>
        <v>70.967741935483872</v>
      </c>
      <c r="O26" s="288">
        <f t="shared" si="5"/>
        <v>65.967741935483872</v>
      </c>
      <c r="P26" s="4"/>
      <c r="Q26" s="287">
        <v>3</v>
      </c>
      <c r="R26" s="287">
        <v>12</v>
      </c>
      <c r="S26" s="288">
        <f t="shared" si="6"/>
        <v>73.333333333333329</v>
      </c>
      <c r="T26" s="288">
        <f t="shared" si="7"/>
        <v>70.333333333333329</v>
      </c>
    </row>
    <row r="27" spans="1:20">
      <c r="A27" s="4"/>
      <c r="B27" s="289">
        <v>3</v>
      </c>
      <c r="C27" s="290">
        <v>9</v>
      </c>
      <c r="D27" s="239">
        <f t="shared" si="0"/>
        <v>66.666666666666657</v>
      </c>
      <c r="E27" s="239">
        <f t="shared" si="1"/>
        <v>66.666666666666657</v>
      </c>
      <c r="G27" s="289">
        <v>3</v>
      </c>
      <c r="H27" s="290">
        <v>9</v>
      </c>
      <c r="I27" s="239">
        <f t="shared" si="2"/>
        <v>65.384615384615387</v>
      </c>
      <c r="J27" s="239">
        <f t="shared" si="3"/>
        <v>63.384615384615387</v>
      </c>
      <c r="L27" s="289">
        <v>3</v>
      </c>
      <c r="M27" s="290">
        <v>9</v>
      </c>
      <c r="N27" s="239">
        <f t="shared" si="4"/>
        <v>64</v>
      </c>
      <c r="O27" s="239">
        <f t="shared" si="5"/>
        <v>59</v>
      </c>
      <c r="P27" s="230"/>
      <c r="Q27" s="289">
        <v>3</v>
      </c>
      <c r="R27" s="290">
        <v>12</v>
      </c>
      <c r="S27" s="239">
        <f t="shared" si="6"/>
        <v>73.333333333333329</v>
      </c>
      <c r="T27" s="239">
        <f t="shared" si="7"/>
        <v>70.333333333333329</v>
      </c>
    </row>
    <row r="28" spans="1:20" ht="12.75">
      <c r="A28" s="4"/>
      <c r="F28" s="4"/>
      <c r="G28" s="4"/>
      <c r="H28" s="4"/>
      <c r="I28" s="4"/>
      <c r="J28" s="4"/>
    </row>
    <row r="29" spans="1:20" ht="12.75">
      <c r="A29" s="4"/>
      <c r="F29" s="4"/>
    </row>
    <row r="30" spans="1:20" ht="12.75">
      <c r="A30" s="4"/>
      <c r="F30" s="4"/>
    </row>
    <row r="31" spans="1:20" ht="12.75">
      <c r="A31" s="4"/>
      <c r="F31" s="4"/>
    </row>
    <row r="32" spans="1:20" ht="12.75">
      <c r="A32" s="4"/>
      <c r="F32" s="4"/>
    </row>
    <row r="33" spans="1:6" ht="12.75">
      <c r="A33" s="4"/>
      <c r="F33" s="4"/>
    </row>
    <row r="34" spans="1:6" ht="12.75">
      <c r="A34" s="4"/>
      <c r="F34" s="4"/>
    </row>
    <row r="35" spans="1:6" ht="12.75">
      <c r="A35" s="4"/>
      <c r="F35" s="4"/>
    </row>
    <row r="36" spans="1:6" ht="12.75">
      <c r="A36" s="4"/>
      <c r="F36" s="4"/>
    </row>
    <row r="37" spans="1:6" ht="12.75">
      <c r="A37" s="4"/>
      <c r="F37" s="4"/>
    </row>
    <row r="38" spans="1:6" ht="12.75">
      <c r="A38" s="4"/>
      <c r="F38" s="4"/>
    </row>
    <row r="39" spans="1:6" ht="12.75">
      <c r="A39" s="4"/>
      <c r="F39" s="4"/>
    </row>
    <row r="40" spans="1:6" ht="12.75">
      <c r="A40" s="4"/>
      <c r="F40" s="4"/>
    </row>
    <row r="41" spans="1:6" ht="12.75">
      <c r="A41" s="4"/>
      <c r="F41" s="4"/>
    </row>
    <row r="42" spans="1:6" ht="12.75">
      <c r="A42" s="4"/>
      <c r="F42" s="4"/>
    </row>
    <row r="43" spans="1:6" ht="12.75">
      <c r="A43" s="4"/>
      <c r="F43" s="4"/>
    </row>
    <row r="44" spans="1:6" ht="12.75">
      <c r="A44" s="4"/>
      <c r="F44" s="4"/>
    </row>
    <row r="45" spans="1:6" ht="12.75">
      <c r="A45" s="4"/>
      <c r="F45" s="4"/>
    </row>
    <row r="46" spans="1:6" ht="12.75">
      <c r="A46" s="4"/>
      <c r="F46" s="4"/>
    </row>
    <row r="47" spans="1:6" ht="12.75">
      <c r="A47" s="4"/>
      <c r="F47" s="4"/>
    </row>
    <row r="48" spans="1:6" ht="12.75">
      <c r="A48" s="4"/>
      <c r="F48" s="4"/>
    </row>
    <row r="49" spans="1:6" ht="12.75">
      <c r="A49" s="4"/>
      <c r="F49" s="4"/>
    </row>
    <row r="50" spans="1:6" ht="12.75">
      <c r="A50" s="4"/>
      <c r="F50" s="4"/>
    </row>
    <row r="51" spans="1:6" ht="12.75">
      <c r="A51" s="4"/>
      <c r="F51" s="4"/>
    </row>
    <row r="52" spans="1:6" ht="12.75">
      <c r="A52" s="230"/>
      <c r="F52" s="230"/>
    </row>
  </sheetData>
  <mergeCells count="5">
    <mergeCell ref="B2:T2"/>
    <mergeCell ref="L4:O4"/>
    <mergeCell ref="Q4:T4"/>
    <mergeCell ref="G4:J4"/>
    <mergeCell ref="B4: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9900"/>
    <outlinePr summaryBelow="0" summaryRight="0"/>
  </sheetPr>
  <dimension ref="A1:S112"/>
  <sheetViews>
    <sheetView topLeftCell="E20" workbookViewId="0">
      <selection activeCell="I35" sqref="I35"/>
    </sheetView>
  </sheetViews>
  <sheetFormatPr defaultColWidth="14.42578125" defaultRowHeight="15.75" customHeight="1"/>
  <cols>
    <col min="1" max="1" width="3.85546875" customWidth="1"/>
  </cols>
  <sheetData>
    <row r="1" spans="1:19" ht="15.75" customHeight="1">
      <c r="A1" s="4"/>
      <c r="B1" s="4"/>
      <c r="C1" s="4"/>
      <c r="D1" s="4"/>
      <c r="E1" s="4"/>
      <c r="F1" s="4"/>
      <c r="G1" s="4"/>
      <c r="H1" s="4"/>
      <c r="I1" s="4"/>
      <c r="J1" s="4"/>
      <c r="K1" s="4"/>
      <c r="L1" s="4"/>
      <c r="M1" s="4"/>
      <c r="N1" s="4"/>
      <c r="O1" s="4"/>
      <c r="P1" s="4"/>
      <c r="Q1" s="4"/>
      <c r="R1" s="4"/>
    </row>
    <row r="2" spans="1:19">
      <c r="A2" s="4"/>
      <c r="B2" s="308" t="s">
        <v>16</v>
      </c>
      <c r="C2" s="292"/>
      <c r="D2" s="292"/>
      <c r="E2" s="292"/>
      <c r="F2" s="292"/>
      <c r="G2" s="292"/>
      <c r="H2" s="292"/>
      <c r="I2" s="292"/>
      <c r="J2" s="292"/>
      <c r="K2" s="292"/>
      <c r="L2" s="292"/>
      <c r="M2" s="292"/>
      <c r="N2" s="292"/>
      <c r="O2" s="292"/>
      <c r="P2" s="292"/>
      <c r="Q2" s="292"/>
      <c r="R2" s="292"/>
      <c r="S2" s="292"/>
    </row>
    <row r="3" spans="1:19" ht="15.75" customHeight="1">
      <c r="A3" s="4"/>
      <c r="B3" s="4"/>
      <c r="C3" s="7"/>
      <c r="D3" s="7"/>
      <c r="E3" s="7"/>
      <c r="F3" s="7"/>
      <c r="G3" s="7"/>
      <c r="H3" s="7"/>
      <c r="I3" s="7"/>
      <c r="J3" s="7"/>
      <c r="K3" s="7"/>
      <c r="L3" s="7"/>
      <c r="M3" s="7"/>
      <c r="N3" s="7"/>
      <c r="O3" s="7"/>
      <c r="P3" s="7"/>
      <c r="Q3" s="7"/>
      <c r="R3" s="7"/>
    </row>
    <row r="4" spans="1:19" ht="15.75" customHeight="1">
      <c r="A4" s="4"/>
      <c r="B4" s="9"/>
      <c r="C4" s="10" t="s">
        <v>20</v>
      </c>
      <c r="D4" s="10" t="s">
        <v>22</v>
      </c>
      <c r="E4" s="12" t="s">
        <v>23</v>
      </c>
      <c r="F4" s="12" t="s">
        <v>26</v>
      </c>
      <c r="G4" s="12" t="s">
        <v>27</v>
      </c>
      <c r="H4" s="12" t="s">
        <v>28</v>
      </c>
      <c r="I4" s="12" t="s">
        <v>30</v>
      </c>
      <c r="J4" s="12" t="s">
        <v>31</v>
      </c>
      <c r="K4" s="12" t="s">
        <v>32</v>
      </c>
      <c r="L4" s="12" t="s">
        <v>33</v>
      </c>
      <c r="M4" s="12" t="s">
        <v>34</v>
      </c>
      <c r="N4" s="12" t="s">
        <v>35</v>
      </c>
      <c r="O4" s="12" t="s">
        <v>36</v>
      </c>
      <c r="P4" s="12" t="s">
        <v>37</v>
      </c>
      <c r="Q4" s="12" t="s">
        <v>38</v>
      </c>
      <c r="R4" s="12" t="s">
        <v>39</v>
      </c>
      <c r="S4" s="10" t="s">
        <v>40</v>
      </c>
    </row>
    <row r="5" spans="1:19" ht="15.75" customHeight="1">
      <c r="A5" s="13"/>
      <c r="B5" s="14" t="s">
        <v>43</v>
      </c>
      <c r="C5" s="16"/>
      <c r="D5" s="39"/>
      <c r="E5" s="22"/>
      <c r="F5" s="41"/>
      <c r="G5" s="42"/>
      <c r="H5" s="39"/>
      <c r="I5" s="22"/>
      <c r="J5" s="41"/>
      <c r="K5" s="42"/>
      <c r="L5" s="39"/>
      <c r="M5" s="22"/>
      <c r="N5" s="41"/>
      <c r="O5" s="42"/>
      <c r="P5" s="39"/>
      <c r="Q5" s="22"/>
      <c r="R5" s="41"/>
      <c r="S5" s="424"/>
    </row>
    <row r="6" spans="1:19" ht="15.75" customHeight="1">
      <c r="A6" s="13"/>
      <c r="B6" s="14" t="s">
        <v>77</v>
      </c>
      <c r="C6" s="16"/>
      <c r="D6" s="39"/>
      <c r="E6" s="22"/>
      <c r="F6" s="41"/>
      <c r="G6" s="42"/>
      <c r="H6" s="39"/>
      <c r="I6" s="22"/>
      <c r="J6" s="41"/>
      <c r="K6" s="42"/>
      <c r="L6" s="39"/>
      <c r="M6" s="22"/>
      <c r="N6" s="41"/>
      <c r="O6" s="42"/>
      <c r="P6" s="39"/>
      <c r="Q6" s="22"/>
      <c r="R6" s="41"/>
      <c r="S6" s="425"/>
    </row>
    <row r="7" spans="1:19" ht="15.75" customHeight="1">
      <c r="A7" s="13"/>
      <c r="B7" s="14" t="s">
        <v>83</v>
      </c>
      <c r="C7" s="16"/>
      <c r="D7" s="39"/>
      <c r="E7" s="22"/>
      <c r="F7" s="41"/>
      <c r="G7" s="42"/>
      <c r="H7" s="39"/>
      <c r="I7" s="22"/>
      <c r="J7" s="41"/>
      <c r="K7" s="42"/>
      <c r="L7" s="39"/>
      <c r="M7" s="22"/>
      <c r="N7" s="41"/>
      <c r="O7" s="42"/>
      <c r="P7" s="39"/>
      <c r="Q7" s="22"/>
      <c r="R7" s="41"/>
      <c r="S7" s="425"/>
    </row>
    <row r="8" spans="1:19" ht="15.75" customHeight="1">
      <c r="A8" s="13"/>
      <c r="B8" s="14" t="s">
        <v>85</v>
      </c>
      <c r="C8" s="16"/>
      <c r="D8" s="39"/>
      <c r="E8" s="22"/>
      <c r="F8" s="41"/>
      <c r="G8" s="42"/>
      <c r="H8" s="39"/>
      <c r="I8" s="22"/>
      <c r="J8" s="41"/>
      <c r="K8" s="42"/>
      <c r="L8" s="39"/>
      <c r="M8" s="22"/>
      <c r="N8" s="41"/>
      <c r="O8" s="42"/>
      <c r="P8" s="39"/>
      <c r="Q8" s="22"/>
      <c r="R8" s="41"/>
      <c r="S8" s="425"/>
    </row>
    <row r="9" spans="1:19" ht="15.75" customHeight="1">
      <c r="A9" s="13"/>
      <c r="B9" s="14" t="s">
        <v>86</v>
      </c>
      <c r="C9" s="16"/>
      <c r="D9" s="39"/>
      <c r="E9" s="22"/>
      <c r="F9" s="41"/>
      <c r="G9" s="42"/>
      <c r="H9" s="39"/>
      <c r="I9" s="22"/>
      <c r="J9" s="41"/>
      <c r="K9" s="42"/>
      <c r="L9" s="39"/>
      <c r="M9" s="22"/>
      <c r="N9" s="41"/>
      <c r="O9" s="42"/>
      <c r="P9" s="39"/>
      <c r="Q9" s="22"/>
      <c r="R9" s="41"/>
      <c r="S9" s="425"/>
    </row>
    <row r="10" spans="1:19" ht="15.75" customHeight="1">
      <c r="A10" s="13"/>
      <c r="B10" s="37" t="s">
        <v>91</v>
      </c>
      <c r="C10" s="16"/>
      <c r="D10" s="39"/>
      <c r="E10" s="22"/>
      <c r="F10" s="41"/>
      <c r="G10" s="42"/>
      <c r="H10" s="39"/>
      <c r="I10" s="22"/>
      <c r="J10" s="41"/>
      <c r="K10" s="42"/>
      <c r="L10" s="39"/>
      <c r="M10" s="22"/>
      <c r="N10" s="41"/>
      <c r="O10" s="42"/>
      <c r="P10" s="39"/>
      <c r="Q10" s="22"/>
      <c r="R10" s="41"/>
      <c r="S10" s="425"/>
    </row>
    <row r="11" spans="1:19" ht="15.75" customHeight="1">
      <c r="A11" s="13"/>
      <c r="B11" s="37" t="s">
        <v>93</v>
      </c>
      <c r="C11" s="16"/>
      <c r="D11" s="39"/>
      <c r="E11" s="22"/>
      <c r="F11" s="41"/>
      <c r="G11" s="42"/>
      <c r="H11" s="39"/>
      <c r="I11" s="22"/>
      <c r="J11" s="41"/>
      <c r="K11" s="42"/>
      <c r="L11" s="39"/>
      <c r="M11" s="22"/>
      <c r="N11" s="41"/>
      <c r="O11" s="42"/>
      <c r="P11" s="39"/>
      <c r="Q11" s="22"/>
      <c r="R11" s="41"/>
      <c r="S11" s="425"/>
    </row>
    <row r="12" spans="1:19" ht="15.75" customHeight="1">
      <c r="A12" s="4"/>
      <c r="E12" s="4"/>
      <c r="F12" s="4"/>
      <c r="G12" s="4"/>
      <c r="H12" s="4"/>
      <c r="I12" s="4"/>
      <c r="J12" s="4"/>
      <c r="K12" s="4"/>
      <c r="L12" s="4"/>
      <c r="M12" s="4"/>
      <c r="N12" s="4"/>
      <c r="O12" s="4"/>
      <c r="P12" s="4"/>
      <c r="Q12" s="4"/>
      <c r="R12" s="4"/>
    </row>
    <row r="13" spans="1:19">
      <c r="A13" s="4"/>
      <c r="B13" s="353" t="s">
        <v>95</v>
      </c>
      <c r="C13" s="292"/>
      <c r="D13" s="292"/>
      <c r="E13" s="4"/>
      <c r="F13" s="4"/>
      <c r="G13" s="4"/>
      <c r="H13" s="4"/>
      <c r="I13" s="4"/>
      <c r="J13" s="4"/>
      <c r="K13" s="4"/>
      <c r="L13" s="4"/>
      <c r="M13" s="4"/>
      <c r="N13" s="4"/>
      <c r="O13" s="4"/>
      <c r="P13" s="4"/>
      <c r="Q13" s="4"/>
      <c r="R13" s="4"/>
    </row>
    <row r="14" spans="1:19" ht="15.75" customHeight="1">
      <c r="A14" s="4"/>
      <c r="E14" s="4"/>
      <c r="F14" s="4"/>
      <c r="G14" s="4"/>
      <c r="H14" s="4"/>
      <c r="I14" s="4"/>
      <c r="J14" s="4"/>
      <c r="K14" s="4"/>
      <c r="L14" s="4"/>
      <c r="M14" s="4"/>
      <c r="N14" s="4"/>
      <c r="O14" s="4"/>
      <c r="P14" s="4"/>
      <c r="Q14" s="4"/>
      <c r="R14" s="4"/>
    </row>
    <row r="15" spans="1:19" ht="15.75" customHeight="1">
      <c r="A15" s="4"/>
      <c r="B15" s="426">
        <v>1</v>
      </c>
      <c r="C15" s="427"/>
      <c r="D15" s="428"/>
      <c r="E15" s="4"/>
      <c r="F15" s="18"/>
      <c r="K15" s="4"/>
      <c r="P15" s="4"/>
      <c r="Q15" s="4"/>
      <c r="R15" s="4"/>
    </row>
    <row r="16" spans="1:19" ht="15.75" customHeight="1">
      <c r="A16" s="4"/>
      <c r="B16" s="429">
        <v>2</v>
      </c>
      <c r="C16" s="430"/>
      <c r="D16" s="431"/>
      <c r="E16" s="4"/>
      <c r="F16" s="18"/>
      <c r="G16" s="4"/>
      <c r="H16" s="4"/>
      <c r="I16" s="4"/>
      <c r="J16" s="4"/>
      <c r="K16" s="4"/>
      <c r="P16" s="4"/>
      <c r="Q16" s="4"/>
      <c r="R16" s="4"/>
    </row>
    <row r="17" spans="1:18" ht="15.75" customHeight="1">
      <c r="A17" s="4"/>
      <c r="B17" s="432">
        <v>3</v>
      </c>
      <c r="C17" s="430"/>
      <c r="D17" s="431"/>
      <c r="E17" s="4"/>
      <c r="F17" s="18"/>
      <c r="G17" s="4"/>
      <c r="H17" s="4"/>
      <c r="I17" s="4"/>
      <c r="J17" s="4"/>
      <c r="K17" s="4"/>
      <c r="P17" s="4"/>
      <c r="Q17" s="4"/>
      <c r="R17" s="4"/>
    </row>
    <row r="18" spans="1:18" ht="15.75" customHeight="1">
      <c r="A18" s="4"/>
      <c r="B18" s="432">
        <v>4</v>
      </c>
      <c r="C18" s="430"/>
      <c r="D18" s="431"/>
      <c r="E18" s="4"/>
      <c r="F18" s="18"/>
      <c r="G18" s="4"/>
      <c r="H18" s="4"/>
      <c r="I18" s="4"/>
      <c r="J18" s="4"/>
      <c r="K18" s="4"/>
      <c r="P18" s="4"/>
      <c r="Q18" s="4"/>
      <c r="R18" s="4"/>
    </row>
    <row r="19" spans="1:18" ht="12.75">
      <c r="A19" s="4"/>
      <c r="B19" s="433">
        <v>5</v>
      </c>
      <c r="C19" s="434"/>
      <c r="D19" s="435"/>
      <c r="E19" s="4"/>
      <c r="F19" s="4"/>
      <c r="G19" s="4"/>
      <c r="H19" s="4"/>
      <c r="I19" s="4"/>
      <c r="J19" s="4"/>
      <c r="K19" s="4"/>
      <c r="L19" s="4"/>
      <c r="M19" s="4"/>
      <c r="N19" s="4"/>
      <c r="O19" s="4"/>
      <c r="P19" s="4"/>
      <c r="Q19" s="4"/>
      <c r="R19" s="4"/>
    </row>
    <row r="20" spans="1:18" ht="12.75">
      <c r="A20" s="4"/>
      <c r="E20" s="4"/>
      <c r="F20" s="4"/>
      <c r="G20" s="4"/>
      <c r="H20" s="4"/>
      <c r="I20" s="4"/>
      <c r="J20" s="4"/>
      <c r="K20" s="4"/>
      <c r="L20" s="4"/>
      <c r="M20" s="4"/>
      <c r="N20" s="4"/>
      <c r="O20" s="4"/>
      <c r="P20" s="4"/>
      <c r="Q20" s="4"/>
      <c r="R20" s="4"/>
    </row>
    <row r="21" spans="1:18" ht="18">
      <c r="A21" s="4"/>
      <c r="B21" s="308" t="s">
        <v>97</v>
      </c>
      <c r="C21" s="292"/>
      <c r="D21" s="292"/>
      <c r="E21" s="292"/>
      <c r="F21" s="292"/>
      <c r="G21" s="292"/>
      <c r="H21" s="292"/>
      <c r="I21" s="292"/>
      <c r="J21" s="292"/>
      <c r="K21" s="292"/>
      <c r="L21" s="292"/>
      <c r="M21" s="292"/>
      <c r="N21" s="292"/>
      <c r="O21" s="292"/>
      <c r="P21" s="292"/>
      <c r="Q21" s="292"/>
      <c r="R21" s="292"/>
    </row>
    <row r="22" spans="1:18" ht="12.75">
      <c r="A22" s="4"/>
      <c r="R22" s="4"/>
    </row>
    <row r="23" spans="1:18">
      <c r="A23" s="4"/>
      <c r="B23" s="43"/>
      <c r="C23" s="43" t="s">
        <v>98</v>
      </c>
      <c r="R23" s="4"/>
    </row>
    <row r="24" spans="1:18" ht="12.75">
      <c r="A24" s="4"/>
      <c r="C24" s="356"/>
      <c r="D24" s="334"/>
      <c r="E24" s="355"/>
      <c r="F24" s="334"/>
      <c r="G24" s="355"/>
      <c r="H24" s="334"/>
      <c r="I24" s="355"/>
      <c r="J24" s="334"/>
      <c r="K24" s="355">
        <v>1</v>
      </c>
      <c r="L24" s="334"/>
      <c r="M24" s="355">
        <v>2</v>
      </c>
      <c r="N24" s="334"/>
      <c r="O24" s="355">
        <v>3</v>
      </c>
      <c r="P24" s="326"/>
      <c r="Q24" s="325" t="s">
        <v>99</v>
      </c>
      <c r="R24" s="326"/>
    </row>
    <row r="25" spans="1:18" ht="12.75">
      <c r="A25" s="4"/>
      <c r="C25" s="342"/>
      <c r="D25" s="340"/>
      <c r="E25" s="341"/>
      <c r="F25" s="340"/>
      <c r="G25" s="341"/>
      <c r="H25" s="442" t="s">
        <v>502</v>
      </c>
      <c r="I25" s="441" t="s">
        <v>498</v>
      </c>
      <c r="J25" s="442" t="s">
        <v>499</v>
      </c>
      <c r="K25" s="437" t="s">
        <v>496</v>
      </c>
      <c r="L25" s="329">
        <v>2</v>
      </c>
      <c r="M25" s="361"/>
      <c r="N25" s="329"/>
      <c r="O25" s="331"/>
      <c r="P25" s="360"/>
      <c r="Q25" s="359"/>
      <c r="R25" s="358" t="e">
        <f>D25+F25+H25+J25+L25+N25+P25</f>
        <v>#VALUE!</v>
      </c>
    </row>
    <row r="26" spans="1:18" ht="12.75">
      <c r="A26" s="4"/>
      <c r="B26" s="55" t="s">
        <v>116</v>
      </c>
      <c r="C26" s="298"/>
      <c r="D26" s="292"/>
      <c r="E26" s="332"/>
      <c r="F26" s="292"/>
      <c r="G26" s="332"/>
      <c r="H26" s="292"/>
      <c r="I26" s="332"/>
      <c r="J26" s="292"/>
      <c r="K26" s="438"/>
      <c r="L26" s="330"/>
      <c r="M26" s="332"/>
      <c r="N26" s="330"/>
      <c r="O26" s="332"/>
      <c r="P26" s="293"/>
      <c r="Q26" s="298"/>
      <c r="R26" s="293"/>
    </row>
    <row r="27" spans="1:18" ht="12.75">
      <c r="A27" s="4"/>
      <c r="B27" s="55" t="s">
        <v>118</v>
      </c>
      <c r="C27" s="57"/>
      <c r="D27" s="58"/>
      <c r="E27" s="59"/>
      <c r="F27" s="58"/>
      <c r="G27" s="59"/>
      <c r="H27" s="58"/>
      <c r="I27" s="443" t="s">
        <v>57</v>
      </c>
      <c r="J27" s="444" t="s">
        <v>499</v>
      </c>
      <c r="K27" s="436">
        <v>3000</v>
      </c>
      <c r="L27" s="123">
        <v>6</v>
      </c>
      <c r="M27" s="122"/>
      <c r="N27" s="123"/>
      <c r="O27" s="88"/>
      <c r="P27" s="90"/>
      <c r="Q27" s="61" t="e">
        <f t="shared" ref="Q27:R27" si="0">C27+E27+G27+I27+K27+M27+O27</f>
        <v>#VALUE!</v>
      </c>
      <c r="R27" s="63" t="e">
        <f t="shared" si="0"/>
        <v>#VALUE!</v>
      </c>
    </row>
    <row r="28" spans="1:18" ht="12.75">
      <c r="A28" s="4"/>
      <c r="B28" s="55" t="s">
        <v>129</v>
      </c>
      <c r="C28" s="65"/>
      <c r="D28" s="67"/>
      <c r="E28" s="68"/>
      <c r="F28" s="67"/>
      <c r="G28" s="68"/>
      <c r="H28" s="67"/>
      <c r="I28" s="445" t="s">
        <v>500</v>
      </c>
      <c r="J28" s="446" t="s">
        <v>499</v>
      </c>
      <c r="K28" s="439" t="s">
        <v>132</v>
      </c>
      <c r="L28" s="127">
        <v>2</v>
      </c>
      <c r="M28" s="95"/>
      <c r="N28" s="127"/>
      <c r="O28" s="95"/>
      <c r="P28" s="96"/>
      <c r="Q28" s="69"/>
      <c r="R28" s="71" t="e">
        <f>D28+F28+H28+J28+L28+N28+P28</f>
        <v>#VALUE!</v>
      </c>
    </row>
    <row r="29" spans="1:18" ht="12.75">
      <c r="A29" s="4"/>
      <c r="B29" s="55" t="s">
        <v>131</v>
      </c>
      <c r="C29" s="72"/>
      <c r="D29" s="73"/>
      <c r="E29" s="74"/>
      <c r="F29" s="73"/>
      <c r="G29" s="74"/>
      <c r="H29" s="73"/>
      <c r="I29" s="447" t="s">
        <v>501</v>
      </c>
      <c r="J29" s="448" t="s">
        <v>499</v>
      </c>
      <c r="K29" s="440" t="s">
        <v>497</v>
      </c>
      <c r="L29" s="129">
        <v>0.5</v>
      </c>
      <c r="M29" s="101"/>
      <c r="N29" s="129"/>
      <c r="O29" s="101"/>
      <c r="P29" s="131"/>
      <c r="Q29" s="75"/>
      <c r="R29" s="76" t="e">
        <f>F29+H29+J29+L29+N29+P29</f>
        <v>#VALUE!</v>
      </c>
    </row>
    <row r="30" spans="1:18" ht="12.75">
      <c r="A30" s="4"/>
    </row>
    <row r="31" spans="1:18" ht="12.75">
      <c r="C31" s="335">
        <v>4</v>
      </c>
      <c r="D31" s="334"/>
      <c r="E31" s="333">
        <v>5</v>
      </c>
      <c r="F31" s="334"/>
      <c r="G31" s="333">
        <v>6</v>
      </c>
      <c r="H31" s="334"/>
      <c r="I31" s="333">
        <v>7</v>
      </c>
      <c r="J31" s="334"/>
      <c r="K31" s="333">
        <v>8</v>
      </c>
      <c r="L31" s="334"/>
      <c r="M31" s="333">
        <v>9</v>
      </c>
      <c r="N31" s="334"/>
      <c r="O31" s="333">
        <v>10</v>
      </c>
      <c r="P31" s="326"/>
      <c r="Q31" s="325" t="s">
        <v>99</v>
      </c>
      <c r="R31" s="326"/>
    </row>
    <row r="32" spans="1:18" ht="12.75" customHeight="1">
      <c r="C32" s="339"/>
      <c r="D32" s="329"/>
      <c r="E32" s="331"/>
      <c r="F32" s="329"/>
      <c r="G32" s="331"/>
      <c r="H32" s="329"/>
      <c r="I32" s="331"/>
      <c r="J32" s="329"/>
      <c r="K32" s="361"/>
      <c r="L32" s="329"/>
      <c r="M32" s="361"/>
      <c r="N32" s="329"/>
      <c r="O32" s="331"/>
      <c r="P32" s="360"/>
      <c r="Q32" s="323"/>
      <c r="R32" s="363">
        <f>D32+F32+H32+J32+L32+N32+P32</f>
        <v>0</v>
      </c>
    </row>
    <row r="33" spans="2:18" ht="12.75">
      <c r="B33" s="55" t="s">
        <v>116</v>
      </c>
      <c r="C33" s="298"/>
      <c r="D33" s="330"/>
      <c r="E33" s="332"/>
      <c r="F33" s="330"/>
      <c r="G33" s="332"/>
      <c r="H33" s="330"/>
      <c r="I33" s="332"/>
      <c r="J33" s="330"/>
      <c r="K33" s="332"/>
      <c r="L33" s="330"/>
      <c r="M33" s="332"/>
      <c r="N33" s="330"/>
      <c r="O33" s="332"/>
      <c r="P33" s="293"/>
      <c r="Q33" s="298"/>
      <c r="R33" s="293"/>
    </row>
    <row r="34" spans="2:18" ht="12.75">
      <c r="B34" s="55" t="s">
        <v>118</v>
      </c>
      <c r="C34" s="119"/>
      <c r="D34" s="120"/>
      <c r="E34" s="88"/>
      <c r="F34" s="120"/>
      <c r="G34" s="88"/>
      <c r="H34" s="120"/>
      <c r="I34" s="88"/>
      <c r="J34" s="120"/>
      <c r="K34" s="122"/>
      <c r="L34" s="123"/>
      <c r="M34" s="122"/>
      <c r="N34" s="123"/>
      <c r="O34" s="88"/>
      <c r="P34" s="90"/>
      <c r="Q34" s="80">
        <f t="shared" ref="Q34:R34" si="1">C34+E34+G34+I34+K34+M34+O34</f>
        <v>0</v>
      </c>
      <c r="R34" s="81">
        <f t="shared" si="1"/>
        <v>0</v>
      </c>
    </row>
    <row r="35" spans="2:18" ht="12.75">
      <c r="B35" s="55" t="s">
        <v>129</v>
      </c>
      <c r="C35" s="125"/>
      <c r="D35" s="127"/>
      <c r="E35" s="95"/>
      <c r="F35" s="127"/>
      <c r="G35" s="95"/>
      <c r="H35" s="127"/>
      <c r="I35" s="95"/>
      <c r="J35" s="127"/>
      <c r="K35" s="95"/>
      <c r="L35" s="127"/>
      <c r="M35" s="95"/>
      <c r="N35" s="127"/>
      <c r="O35" s="95"/>
      <c r="P35" s="96"/>
      <c r="Q35" s="82"/>
      <c r="R35" s="83">
        <f t="shared" ref="R35:R36" si="2">D35+F35+H35+J35+L35+N35+P35</f>
        <v>0</v>
      </c>
    </row>
    <row r="36" spans="2:18" ht="12.75">
      <c r="B36" s="55" t="s">
        <v>131</v>
      </c>
      <c r="C36" s="75"/>
      <c r="D36" s="129"/>
      <c r="E36" s="101"/>
      <c r="F36" s="129"/>
      <c r="G36" s="101"/>
      <c r="H36" s="129"/>
      <c r="I36" s="101"/>
      <c r="J36" s="129"/>
      <c r="K36" s="101"/>
      <c r="L36" s="129"/>
      <c r="M36" s="101"/>
      <c r="N36" s="129"/>
      <c r="O36" s="101"/>
      <c r="P36" s="131"/>
      <c r="Q36" s="75"/>
      <c r="R36" s="76">
        <f t="shared" si="2"/>
        <v>0</v>
      </c>
    </row>
    <row r="38" spans="2:18" ht="12.75">
      <c r="C38" s="335">
        <v>11</v>
      </c>
      <c r="D38" s="354"/>
      <c r="E38" s="333">
        <v>12</v>
      </c>
      <c r="F38" s="354"/>
      <c r="G38" s="333">
        <v>13</v>
      </c>
      <c r="H38" s="354"/>
      <c r="I38" s="333">
        <v>14</v>
      </c>
      <c r="J38" s="354"/>
      <c r="K38" s="333">
        <v>15</v>
      </c>
      <c r="L38" s="354"/>
      <c r="M38" s="333">
        <v>16</v>
      </c>
      <c r="N38" s="354"/>
      <c r="O38" s="333">
        <v>17</v>
      </c>
      <c r="P38" s="326"/>
      <c r="Q38" s="362" t="s">
        <v>99</v>
      </c>
      <c r="R38" s="326"/>
    </row>
    <row r="39" spans="2:18" ht="12.75" customHeight="1">
      <c r="C39" s="339"/>
      <c r="D39" s="329"/>
      <c r="E39" s="331"/>
      <c r="F39" s="329"/>
      <c r="G39" s="331"/>
      <c r="H39" s="329"/>
      <c r="I39" s="331"/>
      <c r="J39" s="329"/>
      <c r="K39" s="361"/>
      <c r="L39" s="329"/>
      <c r="M39" s="361"/>
      <c r="N39" s="329"/>
      <c r="O39" s="331"/>
      <c r="P39" s="360"/>
      <c r="Q39" s="323"/>
      <c r="R39" s="324">
        <f>D39+F39+H39+J39+L39+N39+P39</f>
        <v>0</v>
      </c>
    </row>
    <row r="40" spans="2:18" ht="12.75">
      <c r="B40" s="55" t="s">
        <v>116</v>
      </c>
      <c r="C40" s="298"/>
      <c r="D40" s="330"/>
      <c r="E40" s="332"/>
      <c r="F40" s="330"/>
      <c r="G40" s="332"/>
      <c r="H40" s="330"/>
      <c r="I40" s="332"/>
      <c r="J40" s="330"/>
      <c r="K40" s="332"/>
      <c r="L40" s="330"/>
      <c r="M40" s="332"/>
      <c r="N40" s="330"/>
      <c r="O40" s="332"/>
      <c r="P40" s="293"/>
      <c r="Q40" s="298"/>
      <c r="R40" s="293"/>
    </row>
    <row r="41" spans="2:18" ht="12.75">
      <c r="B41" s="55" t="s">
        <v>118</v>
      </c>
      <c r="C41" s="119"/>
      <c r="D41" s="120"/>
      <c r="E41" s="88"/>
      <c r="F41" s="120"/>
      <c r="G41" s="88"/>
      <c r="H41" s="120"/>
      <c r="I41" s="88"/>
      <c r="J41" s="120"/>
      <c r="K41" s="122"/>
      <c r="L41" s="123"/>
      <c r="M41" s="122"/>
      <c r="N41" s="123"/>
      <c r="O41" s="88"/>
      <c r="P41" s="90"/>
      <c r="Q41" s="80">
        <f t="shared" ref="Q41:R41" si="3">C41+E41+G41+I41+K41+M41+O41</f>
        <v>0</v>
      </c>
      <c r="R41" s="81">
        <f t="shared" si="3"/>
        <v>0</v>
      </c>
    </row>
    <row r="42" spans="2:18" ht="12.75">
      <c r="B42" s="55" t="s">
        <v>129</v>
      </c>
      <c r="C42" s="125"/>
      <c r="D42" s="127"/>
      <c r="E42" s="95"/>
      <c r="F42" s="127"/>
      <c r="G42" s="95"/>
      <c r="H42" s="127"/>
      <c r="I42" s="95"/>
      <c r="J42" s="127"/>
      <c r="K42" s="95"/>
      <c r="L42" s="127"/>
      <c r="M42" s="95"/>
      <c r="N42" s="127"/>
      <c r="O42" s="95"/>
      <c r="P42" s="96"/>
      <c r="Q42" s="82"/>
      <c r="R42" s="83">
        <f t="shared" ref="R42:R43" si="4">D42+F42+H42+J42+L42+N42+P42</f>
        <v>0</v>
      </c>
    </row>
    <row r="43" spans="2:18" ht="12.75">
      <c r="B43" s="55" t="s">
        <v>131</v>
      </c>
      <c r="C43" s="75"/>
      <c r="D43" s="129"/>
      <c r="E43" s="101"/>
      <c r="F43" s="129"/>
      <c r="G43" s="101"/>
      <c r="H43" s="129"/>
      <c r="I43" s="101"/>
      <c r="J43" s="129"/>
      <c r="K43" s="101"/>
      <c r="L43" s="129"/>
      <c r="M43" s="101"/>
      <c r="N43" s="129"/>
      <c r="O43" s="101"/>
      <c r="P43" s="131"/>
      <c r="Q43" s="75"/>
      <c r="R43" s="76">
        <f t="shared" si="4"/>
        <v>0</v>
      </c>
    </row>
    <row r="45" spans="2:18" ht="12.75">
      <c r="C45" s="335">
        <v>18</v>
      </c>
      <c r="D45" s="334"/>
      <c r="E45" s="333">
        <v>19</v>
      </c>
      <c r="F45" s="334"/>
      <c r="G45" s="333">
        <v>20</v>
      </c>
      <c r="H45" s="334"/>
      <c r="I45" s="333">
        <v>21</v>
      </c>
      <c r="J45" s="334"/>
      <c r="K45" s="333">
        <v>22</v>
      </c>
      <c r="L45" s="334"/>
      <c r="M45" s="333">
        <v>23</v>
      </c>
      <c r="N45" s="334"/>
      <c r="O45" s="333">
        <v>24</v>
      </c>
      <c r="P45" s="326"/>
      <c r="Q45" s="325" t="s">
        <v>99</v>
      </c>
      <c r="R45" s="326"/>
    </row>
    <row r="46" spans="2:18" ht="12.75">
      <c r="C46" s="339"/>
      <c r="D46" s="329"/>
      <c r="E46" s="331"/>
      <c r="F46" s="329"/>
      <c r="G46" s="331"/>
      <c r="H46" s="329"/>
      <c r="I46" s="331"/>
      <c r="J46" s="329"/>
      <c r="K46" s="361"/>
      <c r="L46" s="329"/>
      <c r="M46" s="361"/>
      <c r="N46" s="329"/>
      <c r="O46" s="331"/>
      <c r="P46" s="360"/>
      <c r="Q46" s="323"/>
      <c r="R46" s="324">
        <f>D46+F46+H46+J46+L46+N46+P46</f>
        <v>0</v>
      </c>
    </row>
    <row r="47" spans="2:18" ht="12.75">
      <c r="B47" s="55" t="s">
        <v>116</v>
      </c>
      <c r="C47" s="298"/>
      <c r="D47" s="330"/>
      <c r="E47" s="332"/>
      <c r="F47" s="330"/>
      <c r="G47" s="332"/>
      <c r="H47" s="330"/>
      <c r="I47" s="332"/>
      <c r="J47" s="330"/>
      <c r="K47" s="332"/>
      <c r="L47" s="330"/>
      <c r="M47" s="332"/>
      <c r="N47" s="330"/>
      <c r="O47" s="332"/>
      <c r="P47" s="293"/>
      <c r="Q47" s="298"/>
      <c r="R47" s="293"/>
    </row>
    <row r="48" spans="2:18" ht="12.75">
      <c r="B48" s="55" t="s">
        <v>118</v>
      </c>
      <c r="C48" s="119"/>
      <c r="D48" s="120"/>
      <c r="E48" s="88"/>
      <c r="F48" s="120"/>
      <c r="G48" s="88"/>
      <c r="H48" s="120"/>
      <c r="I48" s="88"/>
      <c r="J48" s="120"/>
      <c r="K48" s="122"/>
      <c r="L48" s="123"/>
      <c r="M48" s="122"/>
      <c r="N48" s="123"/>
      <c r="O48" s="88"/>
      <c r="P48" s="90"/>
      <c r="Q48" s="119">
        <f t="shared" ref="Q48:R48" si="5">C48+E48+G48+I48+K48+M48+O48</f>
        <v>0</v>
      </c>
      <c r="R48" s="90">
        <f t="shared" si="5"/>
        <v>0</v>
      </c>
    </row>
    <row r="49" spans="2:18" ht="12.75">
      <c r="B49" s="55" t="s">
        <v>129</v>
      </c>
      <c r="C49" s="125"/>
      <c r="D49" s="127"/>
      <c r="E49" s="95"/>
      <c r="F49" s="127"/>
      <c r="G49" s="95"/>
      <c r="H49" s="127"/>
      <c r="I49" s="95"/>
      <c r="J49" s="127"/>
      <c r="K49" s="95"/>
      <c r="L49" s="127"/>
      <c r="M49" s="95"/>
      <c r="N49" s="127"/>
      <c r="O49" s="95"/>
      <c r="P49" s="96"/>
      <c r="Q49" s="82"/>
      <c r="R49" s="83">
        <f t="shared" ref="R49:R50" si="6">D49+F49+H49+J49+L49+N49+P49</f>
        <v>0</v>
      </c>
    </row>
    <row r="50" spans="2:18" ht="12.75">
      <c r="B50" s="55" t="s">
        <v>131</v>
      </c>
      <c r="C50" s="75"/>
      <c r="D50" s="129"/>
      <c r="E50" s="101"/>
      <c r="F50" s="129"/>
      <c r="G50" s="101"/>
      <c r="H50" s="129"/>
      <c r="I50" s="101"/>
      <c r="J50" s="129"/>
      <c r="K50" s="101"/>
      <c r="L50" s="129"/>
      <c r="M50" s="101"/>
      <c r="N50" s="129"/>
      <c r="O50" s="101"/>
      <c r="P50" s="131"/>
      <c r="Q50" s="75"/>
      <c r="R50" s="76">
        <f t="shared" si="6"/>
        <v>0</v>
      </c>
    </row>
    <row r="52" spans="2:18" ht="12.75">
      <c r="C52" s="335">
        <v>25</v>
      </c>
      <c r="D52" s="334"/>
      <c r="E52" s="333">
        <v>26</v>
      </c>
      <c r="F52" s="334"/>
      <c r="G52" s="333">
        <v>27</v>
      </c>
      <c r="H52" s="334"/>
      <c r="I52" s="333">
        <v>28</v>
      </c>
      <c r="J52" s="334"/>
      <c r="K52" s="333"/>
      <c r="L52" s="334"/>
      <c r="M52" s="333"/>
      <c r="N52" s="334"/>
      <c r="O52" s="333"/>
      <c r="P52" s="326"/>
      <c r="Q52" s="325" t="s">
        <v>99</v>
      </c>
      <c r="R52" s="326"/>
    </row>
    <row r="53" spans="2:18" ht="12.75">
      <c r="C53" s="339"/>
      <c r="D53" s="329"/>
      <c r="E53" s="331"/>
      <c r="F53" s="329"/>
      <c r="G53" s="331"/>
      <c r="H53" s="329"/>
      <c r="I53" s="331"/>
      <c r="J53" s="329"/>
      <c r="K53" s="336"/>
      <c r="L53" s="337"/>
      <c r="M53" s="338"/>
      <c r="N53" s="337"/>
      <c r="O53" s="338"/>
      <c r="P53" s="327"/>
      <c r="Q53" s="323"/>
      <c r="R53" s="324">
        <f>D53+F53+H53+J53+L53+N53+P53</f>
        <v>0</v>
      </c>
    </row>
    <row r="54" spans="2:18" ht="12.75">
      <c r="B54" s="55" t="s">
        <v>116</v>
      </c>
      <c r="C54" s="298"/>
      <c r="D54" s="330"/>
      <c r="E54" s="332"/>
      <c r="F54" s="330"/>
      <c r="G54" s="332"/>
      <c r="H54" s="330"/>
      <c r="I54" s="332"/>
      <c r="J54" s="330"/>
      <c r="K54" s="332"/>
      <c r="L54" s="330"/>
      <c r="M54" s="332"/>
      <c r="N54" s="330"/>
      <c r="O54" s="332"/>
      <c r="P54" s="293"/>
      <c r="Q54" s="298"/>
      <c r="R54" s="293"/>
    </row>
    <row r="55" spans="2:18" ht="12.75">
      <c r="B55" s="55" t="s">
        <v>118</v>
      </c>
      <c r="C55" s="119"/>
      <c r="D55" s="120"/>
      <c r="E55" s="88"/>
      <c r="F55" s="120"/>
      <c r="G55" s="88"/>
      <c r="H55" s="120"/>
      <c r="I55" s="88"/>
      <c r="J55" s="120"/>
      <c r="K55" s="140"/>
      <c r="L55" s="141"/>
      <c r="M55" s="140"/>
      <c r="N55" s="141"/>
      <c r="O55" s="140"/>
      <c r="P55" s="142"/>
      <c r="Q55" s="143">
        <f t="shared" ref="Q55:R55" si="7">C55+E55+G55+I55+K55+M55+O55</f>
        <v>0</v>
      </c>
      <c r="R55" s="144">
        <f t="shared" si="7"/>
        <v>0</v>
      </c>
    </row>
    <row r="56" spans="2:18" ht="12.75">
      <c r="B56" s="55" t="s">
        <v>129</v>
      </c>
      <c r="C56" s="125"/>
      <c r="D56" s="127"/>
      <c r="E56" s="95"/>
      <c r="F56" s="127"/>
      <c r="G56" s="95"/>
      <c r="H56" s="127"/>
      <c r="I56" s="95"/>
      <c r="J56" s="127"/>
      <c r="K56" s="145"/>
      <c r="L56" s="146"/>
      <c r="M56" s="145"/>
      <c r="N56" s="146"/>
      <c r="O56" s="145"/>
      <c r="P56" s="147"/>
      <c r="Q56" s="82"/>
      <c r="R56" s="83">
        <f>D56+F56+H56+J56+L56</f>
        <v>0</v>
      </c>
    </row>
    <row r="57" spans="2:18" ht="12.75">
      <c r="B57" s="55" t="s">
        <v>131</v>
      </c>
      <c r="C57" s="75"/>
      <c r="D57" s="129"/>
      <c r="E57" s="101"/>
      <c r="F57" s="129"/>
      <c r="G57" s="101"/>
      <c r="H57" s="129"/>
      <c r="I57" s="101"/>
      <c r="J57" s="129"/>
      <c r="K57" s="74"/>
      <c r="L57" s="73"/>
      <c r="M57" s="74"/>
      <c r="N57" s="73"/>
      <c r="O57" s="74"/>
      <c r="P57" s="148"/>
      <c r="Q57" s="75"/>
      <c r="R57" s="76">
        <f>D57+F57+H57+J57+L57+N57+P57</f>
        <v>0</v>
      </c>
    </row>
    <row r="59" spans="2:18">
      <c r="B59" s="353" t="s">
        <v>205</v>
      </c>
      <c r="C59" s="292"/>
      <c r="D59" s="292"/>
      <c r="I59" s="149"/>
      <c r="Q59" s="328" t="s">
        <v>206</v>
      </c>
      <c r="R59" s="304"/>
    </row>
    <row r="60" spans="2:18" ht="12.75">
      <c r="B60" s="4"/>
      <c r="C60" s="4"/>
      <c r="D60" s="4"/>
      <c r="Q60" s="151" t="s">
        <v>4</v>
      </c>
      <c r="R60" s="153" t="e">
        <f>R25+R32+R39+R46+R53</f>
        <v>#VALUE!</v>
      </c>
    </row>
    <row r="61" spans="2:18" ht="12.75">
      <c r="B61" s="352" t="s">
        <v>210</v>
      </c>
      <c r="C61" s="334"/>
      <c r="D61" s="326"/>
      <c r="Q61" s="154" t="e">
        <f t="shared" ref="Q61:R61" si="8">Q27+Q34+Q41+Q48+Q55</f>
        <v>#VALUE!</v>
      </c>
      <c r="R61" s="155" t="e">
        <f t="shared" si="8"/>
        <v>#VALUE!</v>
      </c>
    </row>
    <row r="62" spans="2:18" ht="12.75">
      <c r="B62" s="343" t="s">
        <v>213</v>
      </c>
      <c r="C62" s="344"/>
      <c r="D62" s="345"/>
      <c r="Q62" s="156" t="s">
        <v>132</v>
      </c>
      <c r="R62" s="158" t="e">
        <f t="shared" ref="R62:R63" si="9">R28+R35+R42+R49+R56</f>
        <v>#VALUE!</v>
      </c>
    </row>
    <row r="63" spans="2:18" ht="12.75">
      <c r="B63" s="349" t="s">
        <v>6</v>
      </c>
      <c r="C63" s="350"/>
      <c r="D63" s="351"/>
      <c r="I63" s="159"/>
      <c r="Q63" s="161" t="s">
        <v>218</v>
      </c>
      <c r="R63" s="162" t="e">
        <f t="shared" si="9"/>
        <v>#VALUE!</v>
      </c>
    </row>
    <row r="64" spans="2:18" ht="12.75">
      <c r="B64" s="346" t="s">
        <v>78</v>
      </c>
      <c r="C64" s="347"/>
      <c r="D64" s="348"/>
      <c r="Q64" s="163" t="s">
        <v>224</v>
      </c>
      <c r="R64" s="25" t="e">
        <f>R60+R61+R62+R63</f>
        <v>#VALUE!</v>
      </c>
    </row>
    <row r="66" spans="2:18">
      <c r="Q66" s="164" t="s">
        <v>226</v>
      </c>
      <c r="R66" s="165" t="s">
        <v>227</v>
      </c>
    </row>
    <row r="67" spans="2:18">
      <c r="Q67" s="166" t="e">
        <f>R61/(R60+R62)</f>
        <v>#VALUE!</v>
      </c>
      <c r="R67" s="167" t="s">
        <v>228</v>
      </c>
    </row>
    <row r="69" spans="2:18" ht="12.75">
      <c r="Q69" s="168"/>
      <c r="R69" s="11"/>
    </row>
    <row r="70" spans="2:18" ht="18">
      <c r="B70" s="308"/>
      <c r="C70" s="292"/>
      <c r="D70" s="292"/>
      <c r="E70" s="292"/>
      <c r="F70" s="292"/>
      <c r="G70" s="292"/>
      <c r="H70" s="292"/>
      <c r="I70" s="292"/>
      <c r="J70" s="292"/>
      <c r="K70" s="292"/>
      <c r="L70" s="292"/>
      <c r="M70" s="292"/>
      <c r="N70" s="292"/>
      <c r="O70" s="292"/>
      <c r="P70" s="292"/>
      <c r="Q70" s="292"/>
      <c r="R70" s="292"/>
    </row>
    <row r="82" spans="3:14" ht="12.75">
      <c r="C82" s="169"/>
    </row>
    <row r="83" spans="3:14" ht="12.75">
      <c r="C83" s="169"/>
      <c r="N83" s="171"/>
    </row>
    <row r="84" spans="3:14" ht="12.75">
      <c r="C84" s="169"/>
    </row>
    <row r="85" spans="3:14" ht="12.75">
      <c r="C85" s="169"/>
    </row>
    <row r="86" spans="3:14" ht="12.75">
      <c r="C86" s="172"/>
    </row>
    <row r="88" spans="3:14" ht="12.75">
      <c r="K88" s="173"/>
    </row>
    <row r="89" spans="3:14" ht="12.75">
      <c r="C89" s="169"/>
    </row>
    <row r="90" spans="3:14" ht="12.75">
      <c r="C90" s="169"/>
    </row>
    <row r="91" spans="3:14" ht="12.75">
      <c r="C91" s="169"/>
    </row>
    <row r="92" spans="3:14" ht="12.75">
      <c r="C92" s="169"/>
    </row>
    <row r="93" spans="3:14" ht="12.75">
      <c r="C93" s="172"/>
    </row>
    <row r="94" spans="3:14" ht="12.75">
      <c r="K94" s="175"/>
    </row>
    <row r="97" spans="3:3" ht="12.75">
      <c r="C97" s="169"/>
    </row>
    <row r="98" spans="3:3" ht="12.75">
      <c r="C98" s="169"/>
    </row>
    <row r="99" spans="3:3" ht="12.75">
      <c r="C99" s="169"/>
    </row>
    <row r="100" spans="3:3" ht="12.75">
      <c r="C100" s="169"/>
    </row>
    <row r="101" spans="3:3" ht="12.75">
      <c r="C101" s="172"/>
    </row>
    <row r="102" spans="3:3" ht="12.75">
      <c r="C102" s="177"/>
    </row>
    <row r="105" spans="3:3" ht="12.75">
      <c r="C105" s="169"/>
    </row>
    <row r="106" spans="3:3" ht="12.75">
      <c r="C106" s="169"/>
    </row>
    <row r="107" spans="3:3" ht="12.75">
      <c r="C107" s="169"/>
    </row>
    <row r="108" spans="3:3" ht="12.75">
      <c r="C108" s="169"/>
    </row>
    <row r="109" spans="3:3" ht="12.75">
      <c r="C109" s="172"/>
    </row>
    <row r="110" spans="3:3" ht="12.75">
      <c r="C110" s="177"/>
    </row>
    <row r="112" spans="3:3" ht="12.75">
      <c r="C112" s="178"/>
    </row>
  </sheetData>
  <mergeCells count="135">
    <mergeCell ref="B2:S2"/>
    <mergeCell ref="P32:P33"/>
    <mergeCell ref="O32:O33"/>
    <mergeCell ref="B13:D13"/>
    <mergeCell ref="B17:D17"/>
    <mergeCell ref="B18:D18"/>
    <mergeCell ref="B16:D16"/>
    <mergeCell ref="B19:D19"/>
    <mergeCell ref="B15:D15"/>
    <mergeCell ref="I25:I26"/>
    <mergeCell ref="H25:H26"/>
    <mergeCell ref="G24:H24"/>
    <mergeCell ref="B21:R21"/>
    <mergeCell ref="J32:J33"/>
    <mergeCell ref="I32:I33"/>
    <mergeCell ref="G31:H31"/>
    <mergeCell ref="I24:J24"/>
    <mergeCell ref="M31:N31"/>
    <mergeCell ref="O31:P31"/>
    <mergeCell ref="Q31:R31"/>
    <mergeCell ref="R32:R33"/>
    <mergeCell ref="Q32:Q33"/>
    <mergeCell ref="K31:L31"/>
    <mergeCell ref="I31:J31"/>
    <mergeCell ref="J25:J26"/>
    <mergeCell ref="G25:G26"/>
    <mergeCell ref="R46:R47"/>
    <mergeCell ref="Q45:R45"/>
    <mergeCell ref="H39:H40"/>
    <mergeCell ref="G39:G40"/>
    <mergeCell ref="G46:G47"/>
    <mergeCell ref="I46:I47"/>
    <mergeCell ref="H46:H47"/>
    <mergeCell ref="J46:J47"/>
    <mergeCell ref="K46:K47"/>
    <mergeCell ref="Q39:Q40"/>
    <mergeCell ref="R39:R40"/>
    <mergeCell ref="O38:P38"/>
    <mergeCell ref="P39:P40"/>
    <mergeCell ref="Q38:R38"/>
    <mergeCell ref="O39:O40"/>
    <mergeCell ref="M32:M33"/>
    <mergeCell ref="L32:L33"/>
    <mergeCell ref="G45:H45"/>
    <mergeCell ref="I45:J45"/>
    <mergeCell ref="K32:K33"/>
    <mergeCell ref="N32:N33"/>
    <mergeCell ref="G32:G33"/>
    <mergeCell ref="H32:H33"/>
    <mergeCell ref="I38:J38"/>
    <mergeCell ref="G38:H38"/>
    <mergeCell ref="K38:L38"/>
    <mergeCell ref="L39:L40"/>
    <mergeCell ref="M38:N38"/>
    <mergeCell ref="M39:M40"/>
    <mergeCell ref="F39:F40"/>
    <mergeCell ref="D39:D40"/>
    <mergeCell ref="C39:C40"/>
    <mergeCell ref="N39:N40"/>
    <mergeCell ref="O46:O47"/>
    <mergeCell ref="M46:M47"/>
    <mergeCell ref="N46:N47"/>
    <mergeCell ref="M45:N45"/>
    <mergeCell ref="L46:L47"/>
    <mergeCell ref="K45:L45"/>
    <mergeCell ref="K39:K40"/>
    <mergeCell ref="I39:I40"/>
    <mergeCell ref="J39:J40"/>
    <mergeCell ref="C45:D45"/>
    <mergeCell ref="E24:F24"/>
    <mergeCell ref="C24:D24"/>
    <mergeCell ref="C46:C47"/>
    <mergeCell ref="L25:L26"/>
    <mergeCell ref="M25:M26"/>
    <mergeCell ref="M24:N24"/>
    <mergeCell ref="O24:P24"/>
    <mergeCell ref="K24:L24"/>
    <mergeCell ref="K25:K26"/>
    <mergeCell ref="Q24:R24"/>
    <mergeCell ref="P25:P26"/>
    <mergeCell ref="R25:R26"/>
    <mergeCell ref="Q25:Q26"/>
    <mergeCell ref="N25:N26"/>
    <mergeCell ref="O25:O26"/>
    <mergeCell ref="P46:P47"/>
    <mergeCell ref="Q46:Q47"/>
    <mergeCell ref="O45:P45"/>
    <mergeCell ref="H53:H54"/>
    <mergeCell ref="B70:R70"/>
    <mergeCell ref="F25:F26"/>
    <mergeCell ref="E25:E26"/>
    <mergeCell ref="E39:E40"/>
    <mergeCell ref="E32:E33"/>
    <mergeCell ref="F32:F33"/>
    <mergeCell ref="E31:F31"/>
    <mergeCell ref="D25:D26"/>
    <mergeCell ref="C25:C26"/>
    <mergeCell ref="D32:D33"/>
    <mergeCell ref="D46:D47"/>
    <mergeCell ref="C32:C33"/>
    <mergeCell ref="C31:D31"/>
    <mergeCell ref="B62:D62"/>
    <mergeCell ref="B64:D64"/>
    <mergeCell ref="B63:D63"/>
    <mergeCell ref="B61:D61"/>
    <mergeCell ref="B59:D59"/>
    <mergeCell ref="E38:F38"/>
    <mergeCell ref="C38:D38"/>
    <mergeCell ref="E46:E47"/>
    <mergeCell ref="F46:F47"/>
    <mergeCell ref="E45:F45"/>
    <mergeCell ref="Q53:Q54"/>
    <mergeCell ref="R53:R54"/>
    <mergeCell ref="Q52:R52"/>
    <mergeCell ref="P53:P54"/>
    <mergeCell ref="Q59:R59"/>
    <mergeCell ref="F53:F54"/>
    <mergeCell ref="D53:D54"/>
    <mergeCell ref="E53:E54"/>
    <mergeCell ref="E52:F52"/>
    <mergeCell ref="C52:D52"/>
    <mergeCell ref="K53:K54"/>
    <mergeCell ref="K52:L52"/>
    <mergeCell ref="M52:N52"/>
    <mergeCell ref="O52:P52"/>
    <mergeCell ref="J53:J54"/>
    <mergeCell ref="I53:I54"/>
    <mergeCell ref="I52:J52"/>
    <mergeCell ref="G52:H52"/>
    <mergeCell ref="L53:L54"/>
    <mergeCell ref="M53:M54"/>
    <mergeCell ref="O53:O54"/>
    <mergeCell ref="N53:N54"/>
    <mergeCell ref="C53:C54"/>
    <mergeCell ref="G53:G54"/>
  </mergeCells>
  <conditionalFormatting sqref="C5:S11">
    <cfRule type="beginsWith" dxfId="40" priority="1" operator="beginsWith" text="Теория.">
      <formula>LEFT((C5),LEN("Теория."))=("Теория.")</formula>
    </cfRule>
  </conditionalFormatting>
  <conditionalFormatting sqref="C5:S11">
    <cfRule type="beginsWith" dxfId="39" priority="2" operator="beginsWith" text="Анализ.">
      <formula>LEFT((C5),LEN("Анализ."))=("Анализ.")</formula>
    </cfRule>
  </conditionalFormatting>
  <conditionalFormatting sqref="C5:S11">
    <cfRule type="beginsWith" dxfId="38" priority="3" operator="beginsWith" text="Игра.">
      <formula>LEFT((C5),LEN("Игра."))=("Игра.")</formula>
    </cfRule>
  </conditionalFormatting>
  <conditionalFormatting sqref="Q67">
    <cfRule type="cellIs" dxfId="37" priority="4" operator="lessThanOrEqual">
      <formula>3</formula>
    </cfRule>
  </conditionalFormatting>
  <conditionalFormatting sqref="Q67">
    <cfRule type="cellIs" dxfId="36" priority="5" operator="between">
      <formula>3</formula>
      <formula>4</formula>
    </cfRule>
  </conditionalFormatting>
  <conditionalFormatting sqref="Q67">
    <cfRule type="cellIs" dxfId="35" priority="6" operator="greaterThanOrEqual">
      <formula>4</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9900"/>
    <outlinePr summaryBelow="0" summaryRight="0"/>
  </sheetPr>
  <dimension ref="A1:T127"/>
  <sheetViews>
    <sheetView workbookViewId="0">
      <pane ySplit="4" topLeftCell="A20" activePane="bottomLeft" state="frozen"/>
      <selection pane="bottomLeft" activeCell="G17" sqref="G17"/>
    </sheetView>
  </sheetViews>
  <sheetFormatPr defaultColWidth="14.42578125" defaultRowHeight="15.75" customHeight="1"/>
  <cols>
    <col min="1" max="1" width="4.7109375" customWidth="1"/>
    <col min="2" max="2" width="12.7109375" customWidth="1"/>
    <col min="3" max="3" width="10.5703125" customWidth="1"/>
    <col min="4" max="5" width="11.7109375" customWidth="1"/>
    <col min="6" max="6" width="13.5703125" customWidth="1"/>
    <col min="7" max="7" width="13.140625" customWidth="1"/>
    <col min="8" max="8" width="13.5703125" customWidth="1"/>
    <col min="9" max="9" width="16" customWidth="1"/>
    <col min="10" max="10" width="17.85546875" customWidth="1"/>
    <col min="11" max="11" width="16.140625" customWidth="1"/>
    <col min="12" max="12" width="14.7109375" customWidth="1"/>
    <col min="14" max="14" width="14" customWidth="1"/>
    <col min="15" max="15" width="14.7109375" customWidth="1"/>
    <col min="16" max="16" width="15.42578125" customWidth="1"/>
    <col min="17" max="17" width="14.85546875" customWidth="1"/>
    <col min="18" max="18" width="15.28515625" customWidth="1"/>
    <col min="19" max="20" width="12.5703125" customWidth="1"/>
  </cols>
  <sheetData>
    <row r="1" spans="1:20" ht="15.75" customHeight="1">
      <c r="A1" s="17"/>
      <c r="B1" s="4"/>
      <c r="C1" s="4"/>
      <c r="D1" s="18"/>
      <c r="E1" s="4"/>
      <c r="F1" s="18"/>
      <c r="G1" s="18"/>
      <c r="H1" s="4"/>
      <c r="I1" s="18"/>
      <c r="J1" s="18"/>
      <c r="K1" s="18"/>
      <c r="L1" s="4"/>
      <c r="M1" s="4"/>
      <c r="N1" s="4"/>
      <c r="O1" s="18"/>
      <c r="P1" s="4"/>
      <c r="Q1" s="4"/>
      <c r="R1" s="4"/>
      <c r="S1" s="4"/>
      <c r="T1" s="4"/>
    </row>
    <row r="2" spans="1:20">
      <c r="A2" s="4"/>
      <c r="B2" s="308" t="s">
        <v>50</v>
      </c>
      <c r="C2" s="292"/>
      <c r="D2" s="292"/>
      <c r="E2" s="292"/>
      <c r="F2" s="292"/>
      <c r="G2" s="292"/>
      <c r="H2" s="292"/>
      <c r="I2" s="292"/>
      <c r="J2" s="292"/>
      <c r="K2" s="292"/>
      <c r="L2" s="292"/>
      <c r="M2" s="292"/>
      <c r="N2" s="292"/>
      <c r="O2" s="292"/>
      <c r="P2" s="292"/>
      <c r="Q2" s="292"/>
      <c r="R2" s="292"/>
      <c r="S2" s="292"/>
    </row>
    <row r="3" spans="1:20" ht="15.75" customHeight="1">
      <c r="A3" s="4"/>
      <c r="B3" s="7"/>
      <c r="C3" s="7"/>
      <c r="D3" s="7"/>
      <c r="E3" s="7"/>
      <c r="F3" s="7"/>
      <c r="G3" s="7"/>
      <c r="H3" s="7"/>
      <c r="I3" s="7"/>
      <c r="J3" s="7"/>
      <c r="K3" s="7"/>
      <c r="L3" s="7"/>
      <c r="M3" s="7"/>
      <c r="N3" s="7"/>
      <c r="O3" s="7"/>
      <c r="P3" s="7"/>
      <c r="Q3" s="7"/>
      <c r="R3" s="7"/>
      <c r="S3" s="4"/>
      <c r="T3" s="4"/>
    </row>
    <row r="4" spans="1:20" ht="32.25" customHeight="1">
      <c r="A4" s="13"/>
      <c r="B4" s="19" t="s">
        <v>46</v>
      </c>
      <c r="C4" s="19" t="s">
        <v>53</v>
      </c>
      <c r="D4" s="20" t="s">
        <v>54</v>
      </c>
      <c r="E4" s="20" t="s">
        <v>56</v>
      </c>
      <c r="F4" s="19" t="s">
        <v>57</v>
      </c>
      <c r="G4" s="19" t="s">
        <v>58</v>
      </c>
      <c r="H4" s="19" t="s">
        <v>59</v>
      </c>
      <c r="I4" s="20" t="s">
        <v>60</v>
      </c>
      <c r="J4" s="20" t="s">
        <v>61</v>
      </c>
      <c r="K4" s="20" t="s">
        <v>62</v>
      </c>
      <c r="L4" s="19" t="s">
        <v>63</v>
      </c>
      <c r="M4" s="19" t="s">
        <v>64</v>
      </c>
      <c r="N4" s="19" t="s">
        <v>65</v>
      </c>
      <c r="O4" s="19" t="s">
        <v>66</v>
      </c>
      <c r="P4" s="20" t="s">
        <v>67</v>
      </c>
      <c r="Q4" s="19" t="s">
        <v>68</v>
      </c>
      <c r="R4" s="20" t="s">
        <v>69</v>
      </c>
      <c r="S4" s="21" t="s">
        <v>70</v>
      </c>
      <c r="T4" s="21" t="s">
        <v>73</v>
      </c>
    </row>
    <row r="5" spans="1:20" ht="15.75" customHeight="1">
      <c r="A5" s="24"/>
      <c r="B5" s="26">
        <v>43466</v>
      </c>
      <c r="C5" s="450" t="s">
        <v>503</v>
      </c>
      <c r="D5" s="28">
        <v>5678</v>
      </c>
      <c r="E5" s="27">
        <v>99</v>
      </c>
      <c r="F5" s="27">
        <v>2000</v>
      </c>
      <c r="G5" s="31">
        <v>43557</v>
      </c>
      <c r="H5" s="27">
        <v>560</v>
      </c>
      <c r="I5" s="451" t="s">
        <v>504</v>
      </c>
      <c r="J5" s="451" t="s">
        <v>505</v>
      </c>
      <c r="K5" s="451" t="s">
        <v>506</v>
      </c>
      <c r="L5" s="451" t="s">
        <v>80</v>
      </c>
      <c r="M5" s="451" t="s">
        <v>507</v>
      </c>
      <c r="N5" s="451" t="s">
        <v>508</v>
      </c>
      <c r="O5" s="28">
        <v>5000</v>
      </c>
      <c r="P5" s="450" t="s">
        <v>81</v>
      </c>
      <c r="Q5" s="450" t="s">
        <v>94</v>
      </c>
      <c r="R5" s="47" t="e">
        <f>СВОЙ ТЕКУЩИЙ БР+D5+S5-T5</f>
        <v>#NAME?</v>
      </c>
      <c r="S5" s="28">
        <v>0</v>
      </c>
      <c r="T5" s="28">
        <v>0</v>
      </c>
    </row>
    <row r="6" spans="1:20" ht="15.75" customHeight="1">
      <c r="A6" s="24"/>
      <c r="B6" s="33">
        <v>43467</v>
      </c>
      <c r="C6" s="449" t="s">
        <v>503</v>
      </c>
      <c r="D6" s="35">
        <v>-3400</v>
      </c>
      <c r="E6" s="34">
        <v>-5</v>
      </c>
      <c r="F6" s="34">
        <v>3456</v>
      </c>
      <c r="G6" s="36">
        <v>43681</v>
      </c>
      <c r="H6" s="34">
        <v>999</v>
      </c>
      <c r="I6" s="455" t="s">
        <v>511</v>
      </c>
      <c r="J6" s="455" t="s">
        <v>505</v>
      </c>
      <c r="K6" s="455" t="s">
        <v>509</v>
      </c>
      <c r="L6" s="455" t="s">
        <v>80</v>
      </c>
      <c r="M6" s="455" t="s">
        <v>508</v>
      </c>
      <c r="N6" s="455" t="s">
        <v>80</v>
      </c>
      <c r="O6" s="35">
        <v>0</v>
      </c>
      <c r="P6" s="449" t="s">
        <v>96</v>
      </c>
      <c r="Q6" s="449" t="s">
        <v>82</v>
      </c>
      <c r="R6" s="35" t="e">
        <f>R5+D6+S6-T6</f>
        <v>#NAME?</v>
      </c>
      <c r="S6" s="35">
        <v>0</v>
      </c>
      <c r="T6" s="35">
        <v>0</v>
      </c>
    </row>
    <row r="7" spans="1:20" ht="15.75" customHeight="1">
      <c r="A7" s="24"/>
      <c r="B7" s="26">
        <v>43468</v>
      </c>
      <c r="C7" s="450" t="s">
        <v>503</v>
      </c>
      <c r="D7" s="28">
        <v>0</v>
      </c>
      <c r="E7" s="27">
        <v>0</v>
      </c>
      <c r="F7" s="27">
        <v>450</v>
      </c>
      <c r="G7" s="31">
        <v>43497</v>
      </c>
      <c r="H7" s="27">
        <v>45</v>
      </c>
      <c r="I7" s="451" t="s">
        <v>512</v>
      </c>
      <c r="J7" s="451" t="s">
        <v>510</v>
      </c>
      <c r="K7" s="451" t="s">
        <v>505</v>
      </c>
      <c r="L7" s="451" t="s">
        <v>507</v>
      </c>
      <c r="M7" s="451" t="s">
        <v>80</v>
      </c>
      <c r="N7" s="451" t="s">
        <v>507</v>
      </c>
      <c r="O7" s="28">
        <v>100</v>
      </c>
      <c r="P7" s="450" t="s">
        <v>92</v>
      </c>
      <c r="Q7" s="450" t="s">
        <v>88</v>
      </c>
      <c r="R7" s="28"/>
      <c r="S7" s="28"/>
      <c r="T7" s="28"/>
    </row>
    <row r="8" spans="1:20" ht="15.75" customHeight="1">
      <c r="A8" s="24"/>
      <c r="B8" s="456" t="s">
        <v>513</v>
      </c>
      <c r="C8" s="34"/>
      <c r="D8" s="35"/>
      <c r="E8" s="34"/>
      <c r="F8" s="34"/>
      <c r="G8" s="36"/>
      <c r="H8" s="34"/>
      <c r="I8" s="452"/>
      <c r="J8" s="452"/>
      <c r="K8" s="452"/>
      <c r="L8" s="452"/>
      <c r="M8" s="452"/>
      <c r="N8" s="452"/>
      <c r="O8" s="35"/>
      <c r="P8" s="34"/>
      <c r="Q8" s="34"/>
      <c r="R8" s="35"/>
      <c r="S8" s="35"/>
      <c r="T8" s="35"/>
    </row>
    <row r="9" spans="1:20" ht="15.75" customHeight="1">
      <c r="A9" s="24"/>
      <c r="B9" s="26"/>
      <c r="C9" s="27"/>
      <c r="D9" s="28"/>
      <c r="E9" s="27"/>
      <c r="F9" s="27"/>
      <c r="G9" s="31"/>
      <c r="H9" s="27"/>
      <c r="I9" s="54"/>
      <c r="J9" s="54"/>
      <c r="K9" s="54"/>
      <c r="L9" s="54"/>
      <c r="M9" s="54"/>
      <c r="N9" s="54"/>
      <c r="O9" s="28"/>
      <c r="P9" s="27"/>
      <c r="Q9" s="27"/>
      <c r="R9" s="28"/>
      <c r="S9" s="28"/>
      <c r="T9" s="28"/>
    </row>
    <row r="10" spans="1:20" ht="15.75" customHeight="1">
      <c r="A10" s="24"/>
      <c r="B10" s="33"/>
      <c r="C10" s="34"/>
      <c r="D10" s="35"/>
      <c r="E10" s="34"/>
      <c r="F10" s="34"/>
      <c r="G10" s="36"/>
      <c r="H10" s="34"/>
      <c r="I10" s="452"/>
      <c r="J10" s="452"/>
      <c r="K10" s="452"/>
      <c r="L10" s="452"/>
      <c r="M10" s="452"/>
      <c r="N10" s="452"/>
      <c r="O10" s="35"/>
      <c r="P10" s="34"/>
      <c r="Q10" s="34"/>
      <c r="R10" s="35"/>
      <c r="S10" s="35"/>
      <c r="T10" s="35"/>
    </row>
    <row r="11" spans="1:20" ht="15.75" customHeight="1">
      <c r="A11" s="24"/>
      <c r="B11" s="26"/>
      <c r="C11" s="27"/>
      <c r="D11" s="28"/>
      <c r="E11" s="27"/>
      <c r="F11" s="27"/>
      <c r="G11" s="31"/>
      <c r="H11" s="27"/>
      <c r="I11" s="54"/>
      <c r="J11" s="54"/>
      <c r="K11" s="54"/>
      <c r="L11" s="54"/>
      <c r="M11" s="54"/>
      <c r="N11" s="54"/>
      <c r="O11" s="28"/>
      <c r="P11" s="27"/>
      <c r="Q11" s="46"/>
      <c r="R11" s="28"/>
      <c r="S11" s="28"/>
      <c r="T11" s="28"/>
    </row>
    <row r="12" spans="1:20" ht="15.75" customHeight="1">
      <c r="A12" s="24"/>
      <c r="B12" s="33"/>
      <c r="C12" s="34"/>
      <c r="D12" s="35"/>
      <c r="E12" s="34"/>
      <c r="F12" s="34"/>
      <c r="G12" s="36"/>
      <c r="H12" s="34"/>
      <c r="I12" s="452"/>
      <c r="J12" s="452"/>
      <c r="K12" s="452"/>
      <c r="L12" s="452"/>
      <c r="M12" s="452"/>
      <c r="N12" s="452"/>
      <c r="O12" s="35"/>
      <c r="P12" s="34"/>
      <c r="Q12" s="34"/>
      <c r="R12" s="35"/>
      <c r="S12" s="35"/>
      <c r="T12" s="35"/>
    </row>
    <row r="13" spans="1:20" ht="15.75" customHeight="1">
      <c r="A13" s="24"/>
      <c r="B13" s="26"/>
      <c r="C13" s="27"/>
      <c r="D13" s="28"/>
      <c r="E13" s="27"/>
      <c r="F13" s="27"/>
      <c r="G13" s="31"/>
      <c r="H13" s="27"/>
      <c r="I13" s="54"/>
      <c r="J13" s="54"/>
      <c r="K13" s="54"/>
      <c r="L13" s="54"/>
      <c r="M13" s="54"/>
      <c r="N13" s="54"/>
      <c r="O13" s="28"/>
      <c r="P13" s="27"/>
      <c r="Q13" s="46"/>
      <c r="R13" s="28"/>
      <c r="S13" s="28"/>
      <c r="T13" s="28"/>
    </row>
    <row r="14" spans="1:20" ht="15.75" customHeight="1">
      <c r="A14" s="24"/>
      <c r="B14" s="33"/>
      <c r="C14" s="34"/>
      <c r="D14" s="35"/>
      <c r="E14" s="34"/>
      <c r="F14" s="34"/>
      <c r="G14" s="36"/>
      <c r="H14" s="34"/>
      <c r="I14" s="452"/>
      <c r="J14" s="452"/>
      <c r="K14" s="452"/>
      <c r="L14" s="452"/>
      <c r="M14" s="452"/>
      <c r="N14" s="452"/>
      <c r="O14" s="35"/>
      <c r="P14" s="34"/>
      <c r="Q14" s="34"/>
      <c r="R14" s="35"/>
      <c r="S14" s="35"/>
      <c r="T14" s="35"/>
    </row>
    <row r="15" spans="1:20" ht="15.75" customHeight="1">
      <c r="A15" s="24"/>
      <c r="B15" s="26"/>
      <c r="C15" s="27"/>
      <c r="D15" s="28"/>
      <c r="E15" s="27"/>
      <c r="F15" s="27"/>
      <c r="G15" s="31"/>
      <c r="H15" s="27"/>
      <c r="I15" s="54"/>
      <c r="J15" s="54"/>
      <c r="K15" s="54"/>
      <c r="L15" s="54"/>
      <c r="M15" s="54"/>
      <c r="N15" s="54"/>
      <c r="O15" s="28"/>
      <c r="P15" s="27"/>
      <c r="Q15" s="46"/>
      <c r="R15" s="28"/>
      <c r="S15" s="28"/>
      <c r="T15" s="28"/>
    </row>
    <row r="16" spans="1:20" ht="15.75" customHeight="1">
      <c r="A16" s="24"/>
      <c r="B16" s="33"/>
      <c r="C16" s="34"/>
      <c r="D16" s="35"/>
      <c r="E16" s="34"/>
      <c r="F16" s="34"/>
      <c r="G16" s="36"/>
      <c r="H16" s="34"/>
      <c r="I16" s="452"/>
      <c r="J16" s="452"/>
      <c r="K16" s="452"/>
      <c r="L16" s="452"/>
      <c r="M16" s="452"/>
      <c r="N16" s="452"/>
      <c r="O16" s="35"/>
      <c r="P16" s="34"/>
      <c r="Q16" s="34"/>
      <c r="R16" s="35"/>
      <c r="S16" s="35"/>
      <c r="T16" s="35"/>
    </row>
    <row r="17" spans="1:20" ht="15.75" customHeight="1">
      <c r="A17" s="24"/>
      <c r="B17" s="26"/>
      <c r="C17" s="27"/>
      <c r="D17" s="28"/>
      <c r="E17" s="27"/>
      <c r="F17" s="27"/>
      <c r="G17" s="31"/>
      <c r="H17" s="27"/>
      <c r="I17" s="54"/>
      <c r="J17" s="54"/>
      <c r="K17" s="54"/>
      <c r="L17" s="54"/>
      <c r="M17" s="54"/>
      <c r="N17" s="54"/>
      <c r="O17" s="28"/>
      <c r="P17" s="27"/>
      <c r="Q17" s="27"/>
      <c r="R17" s="28"/>
      <c r="S17" s="28"/>
      <c r="T17" s="28"/>
    </row>
    <row r="18" spans="1:20" ht="15.75" customHeight="1">
      <c r="A18" s="24"/>
      <c r="B18" s="33"/>
      <c r="C18" s="449"/>
      <c r="D18" s="35"/>
      <c r="E18" s="34"/>
      <c r="F18" s="34"/>
      <c r="G18" s="36"/>
      <c r="H18" s="34"/>
      <c r="I18" s="452"/>
      <c r="J18" s="452"/>
      <c r="K18" s="452"/>
      <c r="L18" s="452"/>
      <c r="M18" s="452"/>
      <c r="N18" s="452"/>
      <c r="O18" s="35"/>
      <c r="P18" s="34"/>
      <c r="Q18" s="34"/>
      <c r="R18" s="35"/>
      <c r="S18" s="35"/>
      <c r="T18" s="35"/>
    </row>
    <row r="19" spans="1:20" ht="15.75" customHeight="1">
      <c r="A19" s="24"/>
      <c r="B19" s="26"/>
      <c r="C19" s="27"/>
      <c r="D19" s="28"/>
      <c r="E19" s="27"/>
      <c r="F19" s="27"/>
      <c r="G19" s="31"/>
      <c r="H19" s="27"/>
      <c r="I19" s="54"/>
      <c r="J19" s="54"/>
      <c r="K19" s="54"/>
      <c r="L19" s="54"/>
      <c r="M19" s="54"/>
      <c r="N19" s="54"/>
      <c r="O19" s="28"/>
      <c r="P19" s="27"/>
      <c r="Q19" s="27"/>
      <c r="R19" s="28"/>
      <c r="S19" s="28"/>
      <c r="T19" s="28"/>
    </row>
    <row r="20" spans="1:20" ht="15.75" customHeight="1">
      <c r="A20" s="24"/>
      <c r="B20" s="33"/>
      <c r="C20" s="34"/>
      <c r="D20" s="35"/>
      <c r="E20" s="34"/>
      <c r="F20" s="34"/>
      <c r="G20" s="34"/>
      <c r="H20" s="44"/>
      <c r="I20" s="452"/>
      <c r="J20" s="452"/>
      <c r="K20" s="452"/>
      <c r="L20" s="452"/>
      <c r="M20" s="452"/>
      <c r="N20" s="452"/>
      <c r="O20" s="35"/>
      <c r="P20" s="34"/>
      <c r="Q20" s="34"/>
      <c r="R20" s="35"/>
      <c r="S20" s="35"/>
      <c r="T20" s="35"/>
    </row>
    <row r="21" spans="1:20" ht="15.75" customHeight="1">
      <c r="A21" s="24"/>
      <c r="B21" s="26"/>
      <c r="C21" s="27"/>
      <c r="D21" s="28"/>
      <c r="E21" s="27"/>
      <c r="F21" s="27"/>
      <c r="G21" s="31"/>
      <c r="H21" s="27"/>
      <c r="I21" s="54"/>
      <c r="J21" s="54"/>
      <c r="K21" s="54"/>
      <c r="L21" s="54"/>
      <c r="M21" s="54"/>
      <c r="N21" s="54"/>
      <c r="O21" s="28"/>
      <c r="P21" s="27"/>
      <c r="Q21" s="27"/>
      <c r="R21" s="28"/>
      <c r="S21" s="28"/>
      <c r="T21" s="28"/>
    </row>
    <row r="22" spans="1:20" ht="15.75" customHeight="1">
      <c r="A22" s="24"/>
      <c r="B22" s="33"/>
      <c r="C22" s="34"/>
      <c r="D22" s="35"/>
      <c r="E22" s="34"/>
      <c r="F22" s="45"/>
      <c r="G22" s="34"/>
      <c r="H22" s="44"/>
      <c r="I22" s="452"/>
      <c r="J22" s="452"/>
      <c r="K22" s="452"/>
      <c r="L22" s="452"/>
      <c r="M22" s="452"/>
      <c r="N22" s="452"/>
      <c r="O22" s="35"/>
      <c r="P22" s="34"/>
      <c r="Q22" s="34"/>
      <c r="R22" s="35"/>
      <c r="S22" s="35"/>
      <c r="T22" s="35"/>
    </row>
    <row r="23" spans="1:20" ht="15.75" customHeight="1">
      <c r="A23" s="24"/>
      <c r="B23" s="26"/>
      <c r="C23" s="27"/>
      <c r="D23" s="28"/>
      <c r="E23" s="27"/>
      <c r="F23" s="27"/>
      <c r="G23" s="31"/>
      <c r="H23" s="27"/>
      <c r="I23" s="54"/>
      <c r="J23" s="54"/>
      <c r="K23" s="54"/>
      <c r="L23" s="54"/>
      <c r="M23" s="54"/>
      <c r="N23" s="54"/>
      <c r="O23" s="28"/>
      <c r="P23" s="27"/>
      <c r="Q23" s="27"/>
      <c r="R23" s="28"/>
      <c r="S23" s="28"/>
      <c r="T23" s="28"/>
    </row>
    <row r="24" spans="1:20" ht="12.75">
      <c r="A24" s="24"/>
      <c r="B24" s="33"/>
      <c r="C24" s="34"/>
      <c r="D24" s="35"/>
      <c r="E24" s="34"/>
      <c r="F24" s="44"/>
      <c r="G24" s="36"/>
      <c r="H24" s="44"/>
      <c r="I24" s="452"/>
      <c r="J24" s="452"/>
      <c r="K24" s="452"/>
      <c r="L24" s="452"/>
      <c r="M24" s="452"/>
      <c r="N24" s="452"/>
      <c r="O24" s="35"/>
      <c r="P24" s="34"/>
      <c r="Q24" s="34"/>
      <c r="R24" s="35"/>
      <c r="S24" s="35"/>
      <c r="T24" s="35"/>
    </row>
    <row r="25" spans="1:20" ht="12.75">
      <c r="A25" s="24"/>
      <c r="B25" s="26"/>
      <c r="C25" s="27"/>
      <c r="D25" s="28"/>
      <c r="E25" s="27"/>
      <c r="F25" s="27"/>
      <c r="G25" s="31"/>
      <c r="H25" s="27"/>
      <c r="I25" s="54"/>
      <c r="J25" s="54"/>
      <c r="K25" s="54"/>
      <c r="L25" s="54"/>
      <c r="M25" s="54"/>
      <c r="N25" s="54"/>
      <c r="O25" s="47"/>
      <c r="P25" s="27"/>
      <c r="Q25" s="27"/>
      <c r="R25" s="28"/>
      <c r="S25" s="28"/>
      <c r="T25" s="28"/>
    </row>
    <row r="26" spans="1:20" ht="12.75">
      <c r="A26" s="24"/>
      <c r="B26" s="33"/>
      <c r="C26" s="34"/>
      <c r="D26" s="35"/>
      <c r="E26" s="34"/>
      <c r="F26" s="34"/>
      <c r="G26" s="36"/>
      <c r="H26" s="34"/>
      <c r="I26" s="452"/>
      <c r="J26" s="452"/>
      <c r="K26" s="452"/>
      <c r="L26" s="452"/>
      <c r="M26" s="452"/>
      <c r="N26" s="452"/>
      <c r="O26" s="48"/>
      <c r="P26" s="34"/>
      <c r="Q26" s="34"/>
      <c r="R26" s="35"/>
      <c r="S26" s="35"/>
      <c r="T26" s="35"/>
    </row>
    <row r="27" spans="1:20" ht="12.75">
      <c r="A27" s="24"/>
      <c r="B27" s="49"/>
      <c r="C27" s="46"/>
      <c r="D27" s="28"/>
      <c r="E27" s="27"/>
      <c r="F27" s="46"/>
      <c r="G27" s="46"/>
      <c r="H27" s="46"/>
      <c r="I27" s="54"/>
      <c r="J27" s="54"/>
      <c r="K27" s="54"/>
      <c r="L27" s="54"/>
      <c r="M27" s="54"/>
      <c r="N27" s="54"/>
      <c r="O27" s="47"/>
      <c r="P27" s="46"/>
      <c r="Q27" s="46"/>
      <c r="R27" s="28"/>
      <c r="S27" s="28"/>
      <c r="T27" s="28"/>
    </row>
    <row r="28" spans="1:20" ht="12.75">
      <c r="A28" s="24"/>
      <c r="B28" s="50"/>
      <c r="C28" s="44"/>
      <c r="D28" s="35"/>
      <c r="E28" s="34"/>
      <c r="F28" s="44"/>
      <c r="G28" s="44"/>
      <c r="H28" s="44"/>
      <c r="I28" s="452"/>
      <c r="J28" s="452"/>
      <c r="K28" s="452"/>
      <c r="L28" s="452"/>
      <c r="M28" s="452"/>
      <c r="N28" s="452"/>
      <c r="O28" s="48"/>
      <c r="P28" s="44"/>
      <c r="Q28" s="44"/>
      <c r="R28" s="35"/>
      <c r="S28" s="35"/>
      <c r="T28" s="35"/>
    </row>
    <row r="29" spans="1:20" ht="12.75">
      <c r="A29" s="24"/>
      <c r="B29" s="49"/>
      <c r="C29" s="46"/>
      <c r="D29" s="28"/>
      <c r="E29" s="27"/>
      <c r="F29" s="46"/>
      <c r="G29" s="46"/>
      <c r="H29" s="46"/>
      <c r="I29" s="54"/>
      <c r="J29" s="54"/>
      <c r="K29" s="54"/>
      <c r="L29" s="54"/>
      <c r="M29" s="54"/>
      <c r="N29" s="54"/>
      <c r="O29" s="47"/>
      <c r="P29" s="46"/>
      <c r="Q29" s="46"/>
      <c r="R29" s="28"/>
      <c r="S29" s="28"/>
      <c r="T29" s="28"/>
    </row>
    <row r="30" spans="1:20" ht="12.75">
      <c r="A30" s="24"/>
      <c r="B30" s="50"/>
      <c r="C30" s="44"/>
      <c r="D30" s="35"/>
      <c r="E30" s="34"/>
      <c r="F30" s="44"/>
      <c r="G30" s="44"/>
      <c r="H30" s="44"/>
      <c r="I30" s="452"/>
      <c r="J30" s="452"/>
      <c r="K30" s="452"/>
      <c r="L30" s="452"/>
      <c r="M30" s="452"/>
      <c r="N30" s="452"/>
      <c r="O30" s="48"/>
      <c r="P30" s="44"/>
      <c r="Q30" s="44"/>
      <c r="R30" s="35"/>
      <c r="S30" s="35"/>
      <c r="T30" s="35"/>
    </row>
    <row r="31" spans="1:20" ht="12.75">
      <c r="A31" s="24"/>
      <c r="B31" s="49"/>
      <c r="C31" s="46"/>
      <c r="D31" s="28"/>
      <c r="E31" s="27"/>
      <c r="F31" s="46"/>
      <c r="G31" s="27"/>
      <c r="H31" s="27"/>
      <c r="I31" s="54"/>
      <c r="J31" s="54"/>
      <c r="K31" s="54"/>
      <c r="L31" s="54"/>
      <c r="M31" s="54"/>
      <c r="N31" s="54"/>
      <c r="O31" s="47"/>
      <c r="P31" s="46"/>
      <c r="Q31" s="46"/>
      <c r="R31" s="28"/>
      <c r="S31" s="28"/>
      <c r="T31" s="28"/>
    </row>
    <row r="32" spans="1:20" ht="12.75">
      <c r="A32" s="24"/>
      <c r="B32" s="50"/>
      <c r="C32" s="44"/>
      <c r="D32" s="35"/>
      <c r="E32" s="34"/>
      <c r="F32" s="44"/>
      <c r="G32" s="44"/>
      <c r="H32" s="44"/>
      <c r="I32" s="452"/>
      <c r="J32" s="452"/>
      <c r="K32" s="452"/>
      <c r="L32" s="452"/>
      <c r="M32" s="452"/>
      <c r="N32" s="452"/>
      <c r="O32" s="48"/>
      <c r="P32" s="44"/>
      <c r="Q32" s="44"/>
      <c r="R32" s="35"/>
      <c r="S32" s="35"/>
      <c r="T32" s="35"/>
    </row>
    <row r="33" spans="1:20" ht="12.75">
      <c r="A33" s="51"/>
      <c r="B33" s="49"/>
      <c r="C33" s="46"/>
      <c r="D33" s="28"/>
      <c r="E33" s="27"/>
      <c r="F33" s="46"/>
      <c r="G33" s="46"/>
      <c r="H33" s="46"/>
      <c r="I33" s="54"/>
      <c r="J33" s="54"/>
      <c r="K33" s="54"/>
      <c r="L33" s="54"/>
      <c r="M33" s="54"/>
      <c r="N33" s="54"/>
      <c r="O33" s="47"/>
      <c r="P33" s="46"/>
      <c r="Q33" s="46"/>
      <c r="R33" s="28"/>
      <c r="S33" s="28"/>
      <c r="T33" s="28"/>
    </row>
    <row r="34" spans="1:20" ht="12.75">
      <c r="A34" s="51"/>
      <c r="B34" s="50"/>
      <c r="C34" s="44"/>
      <c r="D34" s="35"/>
      <c r="E34" s="44"/>
      <c r="F34" s="44"/>
      <c r="G34" s="44"/>
      <c r="H34" s="44"/>
      <c r="I34" s="452"/>
      <c r="J34" s="452"/>
      <c r="K34" s="452"/>
      <c r="L34" s="452"/>
      <c r="M34" s="452"/>
      <c r="N34" s="452"/>
      <c r="O34" s="48"/>
      <c r="P34" s="44"/>
      <c r="Q34" s="44"/>
      <c r="R34" s="35"/>
      <c r="S34" s="35"/>
      <c r="T34" s="35"/>
    </row>
    <row r="35" spans="1:20" ht="12.75">
      <c r="A35" s="51"/>
      <c r="B35" s="49"/>
      <c r="C35" s="46"/>
      <c r="D35" s="28"/>
      <c r="E35" s="46"/>
      <c r="F35" s="46"/>
      <c r="G35" s="46"/>
      <c r="H35" s="46"/>
      <c r="I35" s="54"/>
      <c r="J35" s="54"/>
      <c r="K35" s="54"/>
      <c r="L35" s="54"/>
      <c r="M35" s="54"/>
      <c r="N35" s="54"/>
      <c r="O35" s="47"/>
      <c r="P35" s="46"/>
      <c r="Q35" s="46"/>
      <c r="R35" s="28"/>
      <c r="S35" s="28"/>
      <c r="T35" s="28"/>
    </row>
    <row r="36" spans="1:20" ht="12.75">
      <c r="A36" s="51"/>
      <c r="B36" s="50"/>
      <c r="C36" s="44"/>
      <c r="D36" s="35"/>
      <c r="E36" s="44"/>
      <c r="F36" s="44"/>
      <c r="G36" s="44"/>
      <c r="H36" s="44"/>
      <c r="I36" s="452"/>
      <c r="J36" s="452"/>
      <c r="K36" s="452"/>
      <c r="L36" s="452"/>
      <c r="M36" s="452"/>
      <c r="N36" s="452"/>
      <c r="O36" s="48"/>
      <c r="P36" s="44"/>
      <c r="Q36" s="44"/>
      <c r="R36" s="35"/>
      <c r="S36" s="35"/>
      <c r="T36" s="35"/>
    </row>
    <row r="37" spans="1:20" ht="12.75">
      <c r="A37" s="51"/>
      <c r="B37" s="49"/>
      <c r="C37" s="46"/>
      <c r="D37" s="28"/>
      <c r="E37" s="46"/>
      <c r="F37" s="46"/>
      <c r="G37" s="46"/>
      <c r="H37" s="46"/>
      <c r="I37" s="54"/>
      <c r="J37" s="54"/>
      <c r="K37" s="54"/>
      <c r="L37" s="54"/>
      <c r="M37" s="54"/>
      <c r="N37" s="54"/>
      <c r="O37" s="47"/>
      <c r="P37" s="46"/>
      <c r="Q37" s="46"/>
      <c r="R37" s="28"/>
      <c r="S37" s="28"/>
      <c r="T37" s="28"/>
    </row>
    <row r="38" spans="1:20" ht="12.75">
      <c r="A38" s="51"/>
      <c r="B38" s="50"/>
      <c r="C38" s="44"/>
      <c r="D38" s="35"/>
      <c r="E38" s="44"/>
      <c r="F38" s="44"/>
      <c r="G38" s="44"/>
      <c r="H38" s="44"/>
      <c r="I38" s="452"/>
      <c r="J38" s="452"/>
      <c r="K38" s="452"/>
      <c r="L38" s="452"/>
      <c r="M38" s="452"/>
      <c r="N38" s="452"/>
      <c r="O38" s="48"/>
      <c r="P38" s="44"/>
      <c r="Q38" s="44"/>
      <c r="R38" s="35"/>
      <c r="S38" s="35"/>
      <c r="T38" s="35"/>
    </row>
    <row r="39" spans="1:20" ht="12.75">
      <c r="A39" s="51"/>
      <c r="B39" s="49"/>
      <c r="C39" s="46"/>
      <c r="D39" s="28"/>
      <c r="E39" s="46"/>
      <c r="F39" s="46"/>
      <c r="G39" s="46"/>
      <c r="H39" s="46"/>
      <c r="I39" s="54"/>
      <c r="J39" s="54"/>
      <c r="K39" s="54"/>
      <c r="L39" s="54"/>
      <c r="M39" s="54"/>
      <c r="N39" s="54"/>
      <c r="O39" s="47"/>
      <c r="P39" s="46"/>
      <c r="Q39" s="46"/>
      <c r="R39" s="28"/>
      <c r="S39" s="28"/>
      <c r="T39" s="28"/>
    </row>
    <row r="40" spans="1:20" ht="12.75">
      <c r="A40" s="51"/>
      <c r="B40" s="50"/>
      <c r="C40" s="44"/>
      <c r="D40" s="35"/>
      <c r="E40" s="44"/>
      <c r="F40" s="44"/>
      <c r="G40" s="44"/>
      <c r="H40" s="44"/>
      <c r="I40" s="452"/>
      <c r="J40" s="452"/>
      <c r="K40" s="452"/>
      <c r="L40" s="452"/>
      <c r="M40" s="452"/>
      <c r="N40" s="452"/>
      <c r="O40" s="48"/>
      <c r="P40" s="44"/>
      <c r="Q40" s="44"/>
      <c r="R40" s="35"/>
      <c r="S40" s="35"/>
      <c r="T40" s="35"/>
    </row>
    <row r="41" spans="1:20" ht="12.75">
      <c r="A41" s="51"/>
      <c r="B41" s="49"/>
      <c r="C41" s="46"/>
      <c r="D41" s="28"/>
      <c r="E41" s="46"/>
      <c r="F41" s="46"/>
      <c r="G41" s="46"/>
      <c r="H41" s="46"/>
      <c r="I41" s="54"/>
      <c r="J41" s="54"/>
      <c r="K41" s="54"/>
      <c r="L41" s="54"/>
      <c r="M41" s="54"/>
      <c r="N41" s="54"/>
      <c r="O41" s="47"/>
      <c r="P41" s="46"/>
      <c r="Q41" s="46"/>
      <c r="R41" s="28"/>
      <c r="S41" s="28"/>
      <c r="T41" s="28"/>
    </row>
    <row r="42" spans="1:20" ht="12.75">
      <c r="A42" s="51"/>
      <c r="B42" s="50"/>
      <c r="C42" s="44"/>
      <c r="D42" s="35"/>
      <c r="E42" s="44"/>
      <c r="F42" s="44"/>
      <c r="G42" s="44"/>
      <c r="H42" s="44"/>
      <c r="I42" s="452"/>
      <c r="J42" s="452"/>
      <c r="K42" s="452"/>
      <c r="L42" s="452"/>
      <c r="M42" s="452"/>
      <c r="N42" s="452"/>
      <c r="O42" s="48"/>
      <c r="P42" s="44"/>
      <c r="Q42" s="44"/>
      <c r="R42" s="35"/>
      <c r="S42" s="35"/>
      <c r="T42" s="35"/>
    </row>
    <row r="43" spans="1:20" ht="12.75">
      <c r="A43" s="51"/>
      <c r="B43" s="49"/>
      <c r="C43" s="46"/>
      <c r="D43" s="28"/>
      <c r="E43" s="46"/>
      <c r="F43" s="46"/>
      <c r="G43" s="46"/>
      <c r="H43" s="46"/>
      <c r="I43" s="54"/>
      <c r="J43" s="54"/>
      <c r="K43" s="54"/>
      <c r="L43" s="54"/>
      <c r="M43" s="54"/>
      <c r="N43" s="54"/>
      <c r="O43" s="47"/>
      <c r="P43" s="46"/>
      <c r="Q43" s="46"/>
      <c r="R43" s="28"/>
      <c r="S43" s="28"/>
      <c r="T43" s="28"/>
    </row>
    <row r="44" spans="1:20" ht="12.75">
      <c r="A44" s="4"/>
      <c r="B44" s="50"/>
      <c r="C44" s="44"/>
      <c r="D44" s="35"/>
      <c r="E44" s="44"/>
      <c r="F44" s="44"/>
      <c r="G44" s="44"/>
      <c r="H44" s="44"/>
      <c r="I44" s="452"/>
      <c r="J44" s="452"/>
      <c r="K44" s="452"/>
      <c r="L44" s="452"/>
      <c r="M44" s="452"/>
      <c r="N44" s="452"/>
      <c r="O44" s="48"/>
      <c r="P44" s="44"/>
      <c r="Q44" s="44"/>
      <c r="R44" s="35"/>
      <c r="S44" s="35"/>
      <c r="T44" s="35"/>
    </row>
    <row r="45" spans="1:20" ht="12.75">
      <c r="A45" s="4"/>
      <c r="B45" s="49"/>
      <c r="C45" s="46"/>
      <c r="D45" s="28"/>
      <c r="E45" s="46"/>
      <c r="F45" s="46"/>
      <c r="G45" s="46"/>
      <c r="H45" s="46"/>
      <c r="I45" s="54"/>
      <c r="J45" s="54"/>
      <c r="K45" s="54"/>
      <c r="L45" s="54"/>
      <c r="M45" s="54"/>
      <c r="N45" s="54"/>
      <c r="O45" s="47"/>
      <c r="P45" s="46"/>
      <c r="Q45" s="46"/>
      <c r="R45" s="28"/>
      <c r="S45" s="28"/>
      <c r="T45" s="28"/>
    </row>
    <row r="46" spans="1:20" ht="12.75">
      <c r="A46" s="4"/>
      <c r="B46" s="50"/>
      <c r="C46" s="44"/>
      <c r="D46" s="35"/>
      <c r="E46" s="44"/>
      <c r="F46" s="44"/>
      <c r="G46" s="44"/>
      <c r="H46" s="44"/>
      <c r="I46" s="452"/>
      <c r="J46" s="452"/>
      <c r="K46" s="452"/>
      <c r="L46" s="452"/>
      <c r="M46" s="452"/>
      <c r="N46" s="452"/>
      <c r="O46" s="48"/>
      <c r="P46" s="44"/>
      <c r="Q46" s="44"/>
      <c r="R46" s="35"/>
      <c r="S46" s="35"/>
      <c r="T46" s="35"/>
    </row>
    <row r="47" spans="1:20" ht="12.75">
      <c r="A47" s="4"/>
      <c r="B47" s="49"/>
      <c r="C47" s="46"/>
      <c r="D47" s="28"/>
      <c r="E47" s="46"/>
      <c r="F47" s="46"/>
      <c r="G47" s="46"/>
      <c r="H47" s="46"/>
      <c r="I47" s="54"/>
      <c r="J47" s="54"/>
      <c r="K47" s="54"/>
      <c r="L47" s="54"/>
      <c r="M47" s="54"/>
      <c r="N47" s="54"/>
      <c r="O47" s="47"/>
      <c r="P47" s="46"/>
      <c r="Q47" s="46"/>
      <c r="R47" s="28"/>
      <c r="S47" s="28"/>
      <c r="T47" s="28"/>
    </row>
    <row r="48" spans="1:20" ht="12.75">
      <c r="A48" s="4"/>
      <c r="B48" s="50"/>
      <c r="C48" s="44"/>
      <c r="D48" s="35"/>
      <c r="E48" s="44"/>
      <c r="F48" s="44"/>
      <c r="G48" s="44"/>
      <c r="H48" s="44"/>
      <c r="I48" s="452"/>
      <c r="J48" s="452"/>
      <c r="K48" s="452"/>
      <c r="L48" s="452"/>
      <c r="M48" s="452"/>
      <c r="N48" s="452"/>
      <c r="O48" s="35"/>
      <c r="P48" s="44"/>
      <c r="Q48" s="44"/>
      <c r="R48" s="35"/>
      <c r="S48" s="35"/>
      <c r="T48" s="35"/>
    </row>
    <row r="49" spans="1:20" ht="12.75">
      <c r="A49" s="4"/>
      <c r="B49" s="49"/>
      <c r="C49" s="46"/>
      <c r="D49" s="28"/>
      <c r="E49" s="46"/>
      <c r="F49" s="46"/>
      <c r="G49" s="46"/>
      <c r="H49" s="46"/>
      <c r="I49" s="54"/>
      <c r="J49" s="54"/>
      <c r="K49" s="54"/>
      <c r="L49" s="54"/>
      <c r="M49" s="54"/>
      <c r="N49" s="54"/>
      <c r="O49" s="28"/>
      <c r="P49" s="46"/>
      <c r="Q49" s="46"/>
      <c r="R49" s="28"/>
      <c r="S49" s="28"/>
      <c r="T49" s="28"/>
    </row>
    <row r="50" spans="1:20" ht="12.75">
      <c r="A50" s="4"/>
      <c r="B50" s="50"/>
      <c r="C50" s="44"/>
      <c r="D50" s="35"/>
      <c r="E50" s="44"/>
      <c r="F50" s="44"/>
      <c r="G50" s="44"/>
      <c r="H50" s="44"/>
      <c r="I50" s="452"/>
      <c r="J50" s="452"/>
      <c r="K50" s="452"/>
      <c r="L50" s="452"/>
      <c r="M50" s="452"/>
      <c r="N50" s="452"/>
      <c r="O50" s="48"/>
      <c r="P50" s="44"/>
      <c r="Q50" s="44"/>
      <c r="R50" s="35"/>
      <c r="S50" s="35"/>
      <c r="T50" s="35"/>
    </row>
    <row r="51" spans="1:20" ht="12.75">
      <c r="A51" s="4"/>
      <c r="B51" s="49"/>
      <c r="C51" s="46"/>
      <c r="D51" s="28"/>
      <c r="E51" s="46"/>
      <c r="F51" s="46"/>
      <c r="G51" s="46"/>
      <c r="H51" s="46"/>
      <c r="I51" s="54"/>
      <c r="J51" s="54"/>
      <c r="K51" s="54"/>
      <c r="L51" s="54"/>
      <c r="M51" s="54"/>
      <c r="N51" s="54"/>
      <c r="O51" s="47"/>
      <c r="P51" s="46"/>
      <c r="Q51" s="46"/>
      <c r="R51" s="28"/>
      <c r="S51" s="28"/>
      <c r="T51" s="28"/>
    </row>
    <row r="52" spans="1:20" ht="12.75">
      <c r="A52" s="4"/>
      <c r="B52" s="50"/>
      <c r="C52" s="44"/>
      <c r="D52" s="35"/>
      <c r="E52" s="44"/>
      <c r="F52" s="44"/>
      <c r="G52" s="44"/>
      <c r="H52" s="44"/>
      <c r="I52" s="452"/>
      <c r="J52" s="452"/>
      <c r="K52" s="452"/>
      <c r="L52" s="452"/>
      <c r="M52" s="452"/>
      <c r="N52" s="452"/>
      <c r="O52" s="48"/>
      <c r="P52" s="44"/>
      <c r="Q52" s="44"/>
      <c r="R52" s="35"/>
      <c r="S52" s="35"/>
      <c r="T52" s="35"/>
    </row>
    <row r="53" spans="1:20" ht="12.75">
      <c r="A53" s="4"/>
      <c r="B53" s="49"/>
      <c r="C53" s="46"/>
      <c r="D53" s="28"/>
      <c r="E53" s="46"/>
      <c r="F53" s="46"/>
      <c r="G53" s="27"/>
      <c r="H53" s="46"/>
      <c r="I53" s="54"/>
      <c r="J53" s="54"/>
      <c r="K53" s="54"/>
      <c r="L53" s="54"/>
      <c r="M53" s="54"/>
      <c r="N53" s="54"/>
      <c r="O53" s="47"/>
      <c r="P53" s="46"/>
      <c r="Q53" s="46"/>
      <c r="R53" s="28"/>
      <c r="S53" s="28"/>
      <c r="T53" s="28"/>
    </row>
    <row r="54" spans="1:20" ht="12.75">
      <c r="A54" s="4"/>
      <c r="B54" s="50"/>
      <c r="C54" s="44"/>
      <c r="D54" s="35"/>
      <c r="E54" s="44"/>
      <c r="F54" s="44"/>
      <c r="G54" s="44"/>
      <c r="H54" s="44"/>
      <c r="I54" s="452"/>
      <c r="J54" s="452"/>
      <c r="K54" s="452"/>
      <c r="L54" s="452"/>
      <c r="M54" s="452"/>
      <c r="N54" s="452"/>
      <c r="O54" s="48"/>
      <c r="P54" s="44"/>
      <c r="Q54" s="44"/>
      <c r="R54" s="35"/>
      <c r="S54" s="35"/>
      <c r="T54" s="35"/>
    </row>
    <row r="55" spans="1:20" ht="12.75">
      <c r="A55" s="4"/>
      <c r="B55" s="49"/>
      <c r="C55" s="46"/>
      <c r="D55" s="28"/>
      <c r="E55" s="46"/>
      <c r="F55" s="46"/>
      <c r="G55" s="46"/>
      <c r="H55" s="46"/>
      <c r="I55" s="54"/>
      <c r="J55" s="54"/>
      <c r="K55" s="54"/>
      <c r="L55" s="54"/>
      <c r="M55" s="54"/>
      <c r="N55" s="54"/>
      <c r="O55" s="47"/>
      <c r="P55" s="46"/>
      <c r="Q55" s="46"/>
      <c r="R55" s="28"/>
      <c r="S55" s="28"/>
      <c r="T55" s="28"/>
    </row>
    <row r="56" spans="1:20" ht="12.75">
      <c r="A56" s="4"/>
      <c r="B56" s="50"/>
      <c r="C56" s="44"/>
      <c r="D56" s="35"/>
      <c r="E56" s="44"/>
      <c r="F56" s="44"/>
      <c r="G56" s="44"/>
      <c r="H56" s="44"/>
      <c r="I56" s="452"/>
      <c r="J56" s="452"/>
      <c r="K56" s="452"/>
      <c r="L56" s="452"/>
      <c r="M56" s="452"/>
      <c r="N56" s="452"/>
      <c r="O56" s="48"/>
      <c r="P56" s="44"/>
      <c r="Q56" s="44"/>
      <c r="R56" s="35"/>
      <c r="S56" s="35"/>
      <c r="T56" s="35"/>
    </row>
    <row r="57" spans="1:20" ht="12.75">
      <c r="A57" s="4"/>
      <c r="B57" s="49"/>
      <c r="C57" s="46"/>
      <c r="D57" s="28"/>
      <c r="E57" s="46"/>
      <c r="F57" s="46"/>
      <c r="G57" s="46"/>
      <c r="H57" s="46"/>
      <c r="I57" s="54"/>
      <c r="J57" s="54"/>
      <c r="K57" s="54"/>
      <c r="L57" s="54"/>
      <c r="M57" s="54"/>
      <c r="N57" s="54"/>
      <c r="O57" s="47"/>
      <c r="P57" s="46"/>
      <c r="Q57" s="46"/>
      <c r="R57" s="28"/>
      <c r="S57" s="28"/>
      <c r="T57" s="28"/>
    </row>
    <row r="58" spans="1:20" ht="12.75">
      <c r="A58" s="4"/>
      <c r="B58" s="50"/>
      <c r="C58" s="44"/>
      <c r="D58" s="35"/>
      <c r="E58" s="44"/>
      <c r="F58" s="44"/>
      <c r="G58" s="44"/>
      <c r="H58" s="44"/>
      <c r="I58" s="452"/>
      <c r="J58" s="452"/>
      <c r="K58" s="452"/>
      <c r="L58" s="452"/>
      <c r="M58" s="452"/>
      <c r="N58" s="452"/>
      <c r="O58" s="48"/>
      <c r="P58" s="44"/>
      <c r="Q58" s="44"/>
      <c r="R58" s="35"/>
      <c r="S58" s="35"/>
      <c r="T58" s="35"/>
    </row>
    <row r="59" spans="1:20" ht="12.75">
      <c r="A59" s="4"/>
      <c r="B59" s="49"/>
      <c r="C59" s="46"/>
      <c r="D59" s="28"/>
      <c r="E59" s="46"/>
      <c r="F59" s="46"/>
      <c r="G59" s="46"/>
      <c r="H59" s="46"/>
      <c r="I59" s="54"/>
      <c r="J59" s="54"/>
      <c r="K59" s="54"/>
      <c r="L59" s="54"/>
      <c r="M59" s="54"/>
      <c r="N59" s="54"/>
      <c r="O59" s="47"/>
      <c r="P59" s="46"/>
      <c r="Q59" s="46"/>
      <c r="R59" s="28"/>
      <c r="S59" s="28"/>
      <c r="T59" s="28"/>
    </row>
    <row r="60" spans="1:20" ht="12.75">
      <c r="B60" s="50"/>
      <c r="C60" s="44"/>
      <c r="D60" s="35"/>
      <c r="E60" s="44"/>
      <c r="F60" s="44"/>
      <c r="G60" s="44"/>
      <c r="H60" s="44"/>
      <c r="I60" s="452"/>
      <c r="J60" s="452"/>
      <c r="K60" s="452"/>
      <c r="L60" s="452"/>
      <c r="M60" s="452"/>
      <c r="N60" s="452"/>
      <c r="O60" s="48"/>
      <c r="P60" s="44"/>
      <c r="Q60" s="44"/>
      <c r="R60" s="35"/>
      <c r="S60" s="35"/>
      <c r="T60" s="35"/>
    </row>
    <row r="61" spans="1:20" ht="12.75">
      <c r="B61" s="49"/>
      <c r="C61" s="46"/>
      <c r="D61" s="28"/>
      <c r="E61" s="46"/>
      <c r="F61" s="46"/>
      <c r="G61" s="46"/>
      <c r="H61" s="46"/>
      <c r="I61" s="54"/>
      <c r="J61" s="54"/>
      <c r="K61" s="54"/>
      <c r="L61" s="54"/>
      <c r="M61" s="54"/>
      <c r="N61" s="54"/>
      <c r="O61" s="47"/>
      <c r="P61" s="46"/>
      <c r="Q61" s="46"/>
      <c r="R61" s="28"/>
      <c r="S61" s="28"/>
      <c r="T61" s="28"/>
    </row>
    <row r="62" spans="1:20" ht="12.75">
      <c r="B62" s="50"/>
      <c r="C62" s="44"/>
      <c r="D62" s="35"/>
      <c r="E62" s="44"/>
      <c r="F62" s="44"/>
      <c r="G62" s="44"/>
      <c r="H62" s="44"/>
      <c r="I62" s="452"/>
      <c r="J62" s="452"/>
      <c r="K62" s="452"/>
      <c r="L62" s="452"/>
      <c r="M62" s="452"/>
      <c r="N62" s="452"/>
      <c r="O62" s="48"/>
      <c r="P62" s="44"/>
      <c r="Q62" s="44"/>
      <c r="R62" s="35"/>
      <c r="S62" s="35"/>
      <c r="T62" s="35"/>
    </row>
    <row r="63" spans="1:20" ht="12.75">
      <c r="B63" s="49"/>
      <c r="C63" s="46"/>
      <c r="D63" s="28"/>
      <c r="E63" s="46"/>
      <c r="F63" s="46"/>
      <c r="G63" s="46"/>
      <c r="H63" s="46"/>
      <c r="I63" s="54"/>
      <c r="J63" s="54"/>
      <c r="K63" s="54"/>
      <c r="L63" s="54"/>
      <c r="M63" s="54"/>
      <c r="N63" s="54"/>
      <c r="O63" s="47"/>
      <c r="P63" s="46"/>
      <c r="Q63" s="46"/>
      <c r="R63" s="28"/>
      <c r="S63" s="28"/>
      <c r="T63" s="28"/>
    </row>
    <row r="64" spans="1:20" ht="12.75">
      <c r="B64" s="50"/>
      <c r="C64" s="44"/>
      <c r="D64" s="35"/>
      <c r="E64" s="44"/>
      <c r="F64" s="44"/>
      <c r="G64" s="44"/>
      <c r="H64" s="44"/>
      <c r="I64" s="452"/>
      <c r="J64" s="452"/>
      <c r="K64" s="452"/>
      <c r="L64" s="452"/>
      <c r="M64" s="452"/>
      <c r="N64" s="452"/>
      <c r="O64" s="48"/>
      <c r="P64" s="44"/>
      <c r="Q64" s="44"/>
      <c r="R64" s="35"/>
      <c r="S64" s="35"/>
      <c r="T64" s="35"/>
    </row>
    <row r="65" spans="2:20" ht="12.75">
      <c r="B65" s="49"/>
      <c r="C65" s="46"/>
      <c r="D65" s="28"/>
      <c r="E65" s="46"/>
      <c r="F65" s="46"/>
      <c r="G65" s="46"/>
      <c r="H65" s="46"/>
      <c r="I65" s="54"/>
      <c r="J65" s="54"/>
      <c r="K65" s="54"/>
      <c r="L65" s="54"/>
      <c r="M65" s="54"/>
      <c r="N65" s="54"/>
      <c r="O65" s="47"/>
      <c r="P65" s="46"/>
      <c r="Q65" s="46"/>
      <c r="R65" s="28"/>
      <c r="S65" s="28"/>
      <c r="T65" s="28"/>
    </row>
    <row r="66" spans="2:20" ht="12.75">
      <c r="B66" s="50"/>
      <c r="C66" s="44"/>
      <c r="D66" s="35"/>
      <c r="E66" s="44"/>
      <c r="F66" s="44"/>
      <c r="G66" s="44"/>
      <c r="H66" s="44"/>
      <c r="I66" s="452"/>
      <c r="J66" s="452"/>
      <c r="K66" s="452"/>
      <c r="L66" s="452"/>
      <c r="M66" s="452"/>
      <c r="N66" s="452"/>
      <c r="O66" s="48"/>
      <c r="P66" s="44"/>
      <c r="Q66" s="44"/>
      <c r="R66" s="35"/>
      <c r="S66" s="35"/>
      <c r="T66" s="35"/>
    </row>
    <row r="67" spans="2:20" ht="12.75">
      <c r="B67" s="49"/>
      <c r="C67" s="46"/>
      <c r="D67" s="28"/>
      <c r="E67" s="46"/>
      <c r="F67" s="46"/>
      <c r="G67" s="46"/>
      <c r="H67" s="46"/>
      <c r="I67" s="54"/>
      <c r="J67" s="54"/>
      <c r="K67" s="54"/>
      <c r="L67" s="54"/>
      <c r="M67" s="54"/>
      <c r="N67" s="54"/>
      <c r="O67" s="47"/>
      <c r="P67" s="46"/>
      <c r="Q67" s="46"/>
      <c r="R67" s="28"/>
      <c r="S67" s="28"/>
      <c r="T67" s="28"/>
    </row>
    <row r="68" spans="2:20" ht="12.75">
      <c r="B68" s="50"/>
      <c r="C68" s="44"/>
      <c r="D68" s="35"/>
      <c r="E68" s="44"/>
      <c r="F68" s="44"/>
      <c r="G68" s="44"/>
      <c r="H68" s="44"/>
      <c r="I68" s="452"/>
      <c r="J68" s="452"/>
      <c r="K68" s="452"/>
      <c r="L68" s="452"/>
      <c r="M68" s="452"/>
      <c r="N68" s="452"/>
      <c r="O68" s="48"/>
      <c r="P68" s="44"/>
      <c r="Q68" s="44"/>
      <c r="R68" s="35"/>
      <c r="S68" s="35"/>
      <c r="T68" s="35"/>
    </row>
    <row r="69" spans="2:20" ht="12.75">
      <c r="B69" s="49"/>
      <c r="C69" s="46"/>
      <c r="D69" s="28"/>
      <c r="E69" s="46"/>
      <c r="F69" s="46"/>
      <c r="G69" s="46"/>
      <c r="H69" s="46"/>
      <c r="I69" s="54"/>
      <c r="J69" s="54"/>
      <c r="K69" s="54"/>
      <c r="L69" s="54"/>
      <c r="M69" s="54"/>
      <c r="N69" s="54"/>
      <c r="O69" s="47"/>
      <c r="P69" s="46"/>
      <c r="Q69" s="46"/>
      <c r="R69" s="28"/>
      <c r="S69" s="28"/>
      <c r="T69" s="28"/>
    </row>
    <row r="70" spans="2:20" ht="12.75">
      <c r="B70" s="50"/>
      <c r="C70" s="44"/>
      <c r="D70" s="35"/>
      <c r="E70" s="44"/>
      <c r="F70" s="44"/>
      <c r="G70" s="44"/>
      <c r="H70" s="44"/>
      <c r="I70" s="452"/>
      <c r="J70" s="452"/>
      <c r="K70" s="452"/>
      <c r="L70" s="452"/>
      <c r="M70" s="452"/>
      <c r="N70" s="452"/>
      <c r="O70" s="35"/>
      <c r="P70" s="44"/>
      <c r="Q70" s="44"/>
      <c r="R70" s="35"/>
      <c r="S70" s="35"/>
      <c r="T70" s="35"/>
    </row>
    <row r="71" spans="2:20" ht="12.75">
      <c r="B71" s="49"/>
      <c r="C71" s="46"/>
      <c r="D71" s="28"/>
      <c r="E71" s="46"/>
      <c r="F71" s="46"/>
      <c r="G71" s="46"/>
      <c r="H71" s="46"/>
      <c r="I71" s="54"/>
      <c r="J71" s="54"/>
      <c r="K71" s="54"/>
      <c r="L71" s="54"/>
      <c r="M71" s="54"/>
      <c r="N71" s="54"/>
      <c r="O71" s="28"/>
      <c r="P71" s="46"/>
      <c r="Q71" s="46"/>
      <c r="R71" s="28"/>
      <c r="S71" s="28"/>
      <c r="T71" s="28"/>
    </row>
    <row r="72" spans="2:20" ht="12.75">
      <c r="B72" s="50"/>
      <c r="C72" s="44"/>
      <c r="D72" s="35"/>
      <c r="E72" s="44"/>
      <c r="F72" s="44"/>
      <c r="G72" s="44"/>
      <c r="H72" s="44"/>
      <c r="I72" s="452"/>
      <c r="J72" s="452"/>
      <c r="K72" s="452"/>
      <c r="L72" s="452"/>
      <c r="M72" s="452"/>
      <c r="N72" s="452"/>
      <c r="O72" s="48"/>
      <c r="P72" s="44"/>
      <c r="Q72" s="44"/>
      <c r="R72" s="35"/>
      <c r="S72" s="35"/>
      <c r="T72" s="35"/>
    </row>
    <row r="73" spans="2:20" ht="12.75">
      <c r="B73" s="49"/>
      <c r="C73" s="46"/>
      <c r="D73" s="28"/>
      <c r="E73" s="46"/>
      <c r="F73" s="46"/>
      <c r="G73" s="46"/>
      <c r="H73" s="46"/>
      <c r="I73" s="54"/>
      <c r="J73" s="54"/>
      <c r="K73" s="54"/>
      <c r="L73" s="54"/>
      <c r="M73" s="54"/>
      <c r="N73" s="54"/>
      <c r="O73" s="47"/>
      <c r="P73" s="46"/>
      <c r="Q73" s="46"/>
      <c r="R73" s="28"/>
      <c r="S73" s="28"/>
      <c r="T73" s="28"/>
    </row>
    <row r="74" spans="2:20" ht="12.75">
      <c r="B74" s="50"/>
      <c r="C74" s="44"/>
      <c r="D74" s="35"/>
      <c r="E74" s="44"/>
      <c r="F74" s="44"/>
      <c r="G74" s="44"/>
      <c r="H74" s="44"/>
      <c r="I74" s="452"/>
      <c r="J74" s="452"/>
      <c r="K74" s="452"/>
      <c r="L74" s="452"/>
      <c r="M74" s="452"/>
      <c r="N74" s="452"/>
      <c r="O74" s="48"/>
      <c r="P74" s="44"/>
      <c r="Q74" s="44"/>
      <c r="R74" s="35"/>
      <c r="S74" s="35"/>
      <c r="T74" s="35"/>
    </row>
    <row r="75" spans="2:20" ht="12.75">
      <c r="B75" s="49"/>
      <c r="C75" s="46"/>
      <c r="D75" s="28"/>
      <c r="E75" s="46"/>
      <c r="F75" s="46"/>
      <c r="G75" s="27"/>
      <c r="H75" s="46"/>
      <c r="I75" s="54"/>
      <c r="J75" s="54"/>
      <c r="K75" s="54"/>
      <c r="L75" s="54"/>
      <c r="M75" s="54"/>
      <c r="N75" s="54"/>
      <c r="O75" s="47"/>
      <c r="P75" s="46"/>
      <c r="Q75" s="46"/>
      <c r="R75" s="28"/>
      <c r="S75" s="28"/>
      <c r="T75" s="28"/>
    </row>
    <row r="76" spans="2:20" ht="12.75">
      <c r="B76" s="50"/>
      <c r="C76" s="44"/>
      <c r="D76" s="35"/>
      <c r="E76" s="44"/>
      <c r="F76" s="44"/>
      <c r="G76" s="44"/>
      <c r="H76" s="44"/>
      <c r="I76" s="452"/>
      <c r="J76" s="452"/>
      <c r="K76" s="452"/>
      <c r="L76" s="452"/>
      <c r="M76" s="452"/>
      <c r="N76" s="452"/>
      <c r="O76" s="48"/>
      <c r="P76" s="44"/>
      <c r="Q76" s="44"/>
      <c r="R76" s="35"/>
      <c r="S76" s="35"/>
      <c r="T76" s="35"/>
    </row>
    <row r="77" spans="2:20" ht="12.75">
      <c r="B77" s="49"/>
      <c r="C77" s="46"/>
      <c r="D77" s="28"/>
      <c r="E77" s="46"/>
      <c r="F77" s="46"/>
      <c r="G77" s="46"/>
      <c r="H77" s="46"/>
      <c r="I77" s="54"/>
      <c r="J77" s="54"/>
      <c r="K77" s="54"/>
      <c r="L77" s="54"/>
      <c r="M77" s="54"/>
      <c r="N77" s="54"/>
      <c r="O77" s="47"/>
      <c r="P77" s="46"/>
      <c r="Q77" s="46"/>
      <c r="R77" s="28"/>
      <c r="S77" s="28"/>
      <c r="T77" s="28"/>
    </row>
    <row r="78" spans="2:20" ht="12.75">
      <c r="B78" s="50"/>
      <c r="C78" s="44"/>
      <c r="D78" s="35"/>
      <c r="E78" s="44"/>
      <c r="F78" s="44"/>
      <c r="G78" s="44"/>
      <c r="H78" s="44"/>
      <c r="I78" s="452"/>
      <c r="J78" s="452"/>
      <c r="K78" s="452"/>
      <c r="L78" s="452"/>
      <c r="M78" s="452"/>
      <c r="N78" s="452"/>
      <c r="O78" s="48"/>
      <c r="P78" s="44"/>
      <c r="Q78" s="44"/>
      <c r="R78" s="35"/>
      <c r="S78" s="35"/>
      <c r="T78" s="35"/>
    </row>
    <row r="79" spans="2:20" ht="12.75">
      <c r="B79" s="49"/>
      <c r="C79" s="46"/>
      <c r="D79" s="28"/>
      <c r="E79" s="46"/>
      <c r="F79" s="46"/>
      <c r="G79" s="46"/>
      <c r="H79" s="46"/>
      <c r="I79" s="54"/>
      <c r="J79" s="54"/>
      <c r="K79" s="54"/>
      <c r="L79" s="54"/>
      <c r="M79" s="54"/>
      <c r="N79" s="54"/>
      <c r="O79" s="47"/>
      <c r="P79" s="46"/>
      <c r="Q79" s="46"/>
      <c r="R79" s="28"/>
      <c r="S79" s="28"/>
      <c r="T79" s="28"/>
    </row>
    <row r="80" spans="2:20" ht="12.75">
      <c r="B80" s="50"/>
      <c r="C80" s="44"/>
      <c r="D80" s="35"/>
      <c r="E80" s="44"/>
      <c r="F80" s="44"/>
      <c r="G80" s="44"/>
      <c r="H80" s="44"/>
      <c r="I80" s="452"/>
      <c r="J80" s="452"/>
      <c r="K80" s="452"/>
      <c r="L80" s="452"/>
      <c r="M80" s="452"/>
      <c r="N80" s="452"/>
      <c r="O80" s="48"/>
      <c r="P80" s="44"/>
      <c r="Q80" s="44"/>
      <c r="R80" s="35"/>
      <c r="S80" s="35"/>
      <c r="T80" s="35"/>
    </row>
    <row r="81" spans="2:20" ht="12.75">
      <c r="B81" s="49"/>
      <c r="C81" s="46"/>
      <c r="D81" s="28"/>
      <c r="E81" s="46"/>
      <c r="F81" s="46"/>
      <c r="G81" s="46"/>
      <c r="H81" s="46"/>
      <c r="I81" s="54"/>
      <c r="J81" s="54"/>
      <c r="K81" s="54"/>
      <c r="L81" s="54"/>
      <c r="M81" s="54"/>
      <c r="N81" s="54"/>
      <c r="O81" s="47"/>
      <c r="P81" s="46"/>
      <c r="Q81" s="46"/>
      <c r="R81" s="28"/>
      <c r="S81" s="28"/>
      <c r="T81" s="28"/>
    </row>
    <row r="82" spans="2:20" ht="12.75">
      <c r="B82" s="50"/>
      <c r="C82" s="44"/>
      <c r="D82" s="35"/>
      <c r="E82" s="44"/>
      <c r="F82" s="44"/>
      <c r="G82" s="44"/>
      <c r="H82" s="44"/>
      <c r="I82" s="452"/>
      <c r="J82" s="452"/>
      <c r="K82" s="452"/>
      <c r="L82" s="452"/>
      <c r="M82" s="452"/>
      <c r="N82" s="452"/>
      <c r="O82" s="48"/>
      <c r="P82" s="44"/>
      <c r="Q82" s="44"/>
      <c r="R82" s="35"/>
      <c r="S82" s="35"/>
      <c r="T82" s="35"/>
    </row>
    <row r="83" spans="2:20" ht="12.75">
      <c r="B83" s="49"/>
      <c r="C83" s="46"/>
      <c r="D83" s="28"/>
      <c r="E83" s="46"/>
      <c r="F83" s="46"/>
      <c r="G83" s="46"/>
      <c r="H83" s="46"/>
      <c r="I83" s="54"/>
      <c r="J83" s="54"/>
      <c r="K83" s="54"/>
      <c r="L83" s="54"/>
      <c r="M83" s="54"/>
      <c r="N83" s="54"/>
      <c r="O83" s="47"/>
      <c r="P83" s="46"/>
      <c r="Q83" s="46"/>
      <c r="R83" s="28"/>
      <c r="S83" s="28"/>
      <c r="T83" s="28"/>
    </row>
    <row r="84" spans="2:20" ht="12.75">
      <c r="B84" s="50"/>
      <c r="C84" s="44"/>
      <c r="D84" s="35"/>
      <c r="E84" s="44"/>
      <c r="F84" s="44"/>
      <c r="G84" s="44"/>
      <c r="H84" s="44"/>
      <c r="I84" s="452"/>
      <c r="J84" s="452"/>
      <c r="K84" s="452"/>
      <c r="L84" s="452"/>
      <c r="M84" s="452"/>
      <c r="N84" s="452"/>
      <c r="O84" s="48"/>
      <c r="P84" s="44"/>
      <c r="Q84" s="44"/>
      <c r="R84" s="35"/>
      <c r="S84" s="35"/>
      <c r="T84" s="35"/>
    </row>
    <row r="85" spans="2:20" ht="12.75">
      <c r="B85" s="49"/>
      <c r="C85" s="46"/>
      <c r="D85" s="28"/>
      <c r="E85" s="46"/>
      <c r="F85" s="46"/>
      <c r="G85" s="46"/>
      <c r="H85" s="46"/>
      <c r="I85" s="54"/>
      <c r="J85" s="54"/>
      <c r="K85" s="54"/>
      <c r="L85" s="54"/>
      <c r="M85" s="54"/>
      <c r="N85" s="54"/>
      <c r="O85" s="47"/>
      <c r="P85" s="46"/>
      <c r="Q85" s="46"/>
      <c r="R85" s="28"/>
      <c r="S85" s="28"/>
      <c r="T85" s="28"/>
    </row>
    <row r="86" spans="2:20" ht="12.75">
      <c r="B86" s="50"/>
      <c r="C86" s="44"/>
      <c r="D86" s="35"/>
      <c r="E86" s="44"/>
      <c r="F86" s="44"/>
      <c r="G86" s="44"/>
      <c r="H86" s="44"/>
      <c r="I86" s="452"/>
      <c r="J86" s="452"/>
      <c r="K86" s="452"/>
      <c r="L86" s="452"/>
      <c r="M86" s="452"/>
      <c r="N86" s="452"/>
      <c r="O86" s="48"/>
      <c r="P86" s="44"/>
      <c r="Q86" s="44"/>
      <c r="R86" s="35"/>
      <c r="S86" s="35"/>
      <c r="T86" s="35"/>
    </row>
    <row r="87" spans="2:20" ht="12.75">
      <c r="B87" s="49"/>
      <c r="C87" s="46"/>
      <c r="D87" s="28"/>
      <c r="E87" s="46"/>
      <c r="F87" s="46"/>
      <c r="G87" s="46"/>
      <c r="H87" s="46"/>
      <c r="I87" s="54"/>
      <c r="J87" s="54"/>
      <c r="K87" s="54"/>
      <c r="L87" s="54"/>
      <c r="M87" s="54"/>
      <c r="N87" s="54"/>
      <c r="O87" s="47"/>
      <c r="P87" s="46"/>
      <c r="Q87" s="46"/>
      <c r="R87" s="28"/>
      <c r="S87" s="28"/>
      <c r="T87" s="28"/>
    </row>
    <row r="88" spans="2:20" ht="12.75">
      <c r="B88" s="50"/>
      <c r="C88" s="44"/>
      <c r="D88" s="35"/>
      <c r="E88" s="44"/>
      <c r="F88" s="44"/>
      <c r="G88" s="44"/>
      <c r="H88" s="44"/>
      <c r="I88" s="452"/>
      <c r="J88" s="452"/>
      <c r="K88" s="452"/>
      <c r="L88" s="452"/>
      <c r="M88" s="452"/>
      <c r="N88" s="452"/>
      <c r="O88" s="48"/>
      <c r="P88" s="44"/>
      <c r="Q88" s="44"/>
      <c r="R88" s="35"/>
      <c r="S88" s="35"/>
      <c r="T88" s="35"/>
    </row>
    <row r="89" spans="2:20" ht="12.75">
      <c r="B89" s="49"/>
      <c r="C89" s="46"/>
      <c r="D89" s="28"/>
      <c r="E89" s="46"/>
      <c r="F89" s="46"/>
      <c r="G89" s="46"/>
      <c r="H89" s="46"/>
      <c r="I89" s="54"/>
      <c r="J89" s="54"/>
      <c r="K89" s="54"/>
      <c r="L89" s="54"/>
      <c r="M89" s="54"/>
      <c r="N89" s="54"/>
      <c r="O89" s="47"/>
      <c r="P89" s="46"/>
      <c r="Q89" s="46"/>
      <c r="R89" s="28"/>
      <c r="S89" s="28"/>
      <c r="T89" s="28"/>
    </row>
    <row r="90" spans="2:20" ht="12.75">
      <c r="B90" s="50"/>
      <c r="C90" s="44"/>
      <c r="D90" s="35"/>
      <c r="E90" s="44"/>
      <c r="F90" s="44"/>
      <c r="G90" s="44"/>
      <c r="H90" s="44"/>
      <c r="I90" s="452"/>
      <c r="J90" s="452"/>
      <c r="K90" s="452"/>
      <c r="L90" s="452"/>
      <c r="M90" s="452"/>
      <c r="N90" s="452"/>
      <c r="O90" s="48"/>
      <c r="P90" s="44"/>
      <c r="Q90" s="44"/>
      <c r="R90" s="35"/>
      <c r="S90" s="35"/>
      <c r="T90" s="35"/>
    </row>
    <row r="91" spans="2:20" ht="12.75">
      <c r="B91" s="49"/>
      <c r="C91" s="46"/>
      <c r="D91" s="28"/>
      <c r="E91" s="46"/>
      <c r="F91" s="46"/>
      <c r="G91" s="46"/>
      <c r="H91" s="46"/>
      <c r="I91" s="54"/>
      <c r="J91" s="54"/>
      <c r="K91" s="54"/>
      <c r="L91" s="54"/>
      <c r="M91" s="54"/>
      <c r="N91" s="54"/>
      <c r="O91" s="47"/>
      <c r="P91" s="46"/>
      <c r="Q91" s="46"/>
      <c r="R91" s="28"/>
      <c r="S91" s="28"/>
      <c r="T91" s="28"/>
    </row>
    <row r="92" spans="2:20" ht="12.75">
      <c r="B92" s="50"/>
      <c r="C92" s="44"/>
      <c r="D92" s="35"/>
      <c r="E92" s="44"/>
      <c r="F92" s="44"/>
      <c r="G92" s="44"/>
      <c r="H92" s="44"/>
      <c r="I92" s="452"/>
      <c r="J92" s="452"/>
      <c r="K92" s="452"/>
      <c r="L92" s="452"/>
      <c r="M92" s="452"/>
      <c r="N92" s="452"/>
      <c r="O92" s="48"/>
      <c r="P92" s="44"/>
      <c r="Q92" s="44"/>
      <c r="R92" s="35"/>
      <c r="S92" s="35"/>
      <c r="T92" s="35"/>
    </row>
    <row r="93" spans="2:20" ht="12.75">
      <c r="B93" s="49"/>
      <c r="C93" s="46"/>
      <c r="D93" s="28"/>
      <c r="E93" s="46"/>
      <c r="F93" s="46"/>
      <c r="G93" s="46"/>
      <c r="H93" s="46"/>
      <c r="I93" s="54"/>
      <c r="J93" s="54"/>
      <c r="K93" s="54"/>
      <c r="L93" s="54"/>
      <c r="M93" s="54"/>
      <c r="N93" s="54"/>
      <c r="O93" s="47"/>
      <c r="P93" s="46"/>
      <c r="Q93" s="46"/>
      <c r="R93" s="28"/>
      <c r="S93" s="28"/>
      <c r="T93" s="28"/>
    </row>
    <row r="94" spans="2:20" ht="12.75">
      <c r="B94" s="50"/>
      <c r="C94" s="44"/>
      <c r="D94" s="35"/>
      <c r="E94" s="44"/>
      <c r="F94" s="44"/>
      <c r="G94" s="44"/>
      <c r="H94" s="44"/>
      <c r="I94" s="452"/>
      <c r="J94" s="452"/>
      <c r="K94" s="452"/>
      <c r="L94" s="452"/>
      <c r="M94" s="452"/>
      <c r="N94" s="452"/>
      <c r="O94" s="48"/>
      <c r="P94" s="44"/>
      <c r="Q94" s="44"/>
      <c r="R94" s="35"/>
      <c r="S94" s="35"/>
      <c r="T94" s="35"/>
    </row>
    <row r="95" spans="2:20" ht="12.75">
      <c r="B95" s="49"/>
      <c r="C95" s="46"/>
      <c r="D95" s="28"/>
      <c r="E95" s="46"/>
      <c r="F95" s="46"/>
      <c r="G95" s="46"/>
      <c r="H95" s="46"/>
      <c r="I95" s="54"/>
      <c r="J95" s="54"/>
      <c r="K95" s="54"/>
      <c r="L95" s="54"/>
      <c r="M95" s="54"/>
      <c r="N95" s="54"/>
      <c r="O95" s="47"/>
      <c r="P95" s="46"/>
      <c r="Q95" s="46"/>
      <c r="R95" s="28"/>
      <c r="S95" s="28"/>
      <c r="T95" s="28"/>
    </row>
    <row r="96" spans="2:20" ht="12.75">
      <c r="B96" s="50"/>
      <c r="C96" s="44"/>
      <c r="D96" s="35"/>
      <c r="E96" s="44"/>
      <c r="F96" s="44"/>
      <c r="G96" s="44"/>
      <c r="H96" s="44"/>
      <c r="I96" s="452"/>
      <c r="J96" s="452"/>
      <c r="K96" s="452"/>
      <c r="L96" s="452"/>
      <c r="M96" s="452"/>
      <c r="N96" s="452"/>
      <c r="O96" s="48"/>
      <c r="P96" s="44"/>
      <c r="Q96" s="44"/>
      <c r="R96" s="35"/>
      <c r="S96" s="35"/>
      <c r="T96" s="35"/>
    </row>
    <row r="97" spans="2:20" ht="12.75">
      <c r="B97" s="49"/>
      <c r="C97" s="46"/>
      <c r="D97" s="28"/>
      <c r="E97" s="46"/>
      <c r="F97" s="46"/>
      <c r="G97" s="46"/>
      <c r="H97" s="46"/>
      <c r="I97" s="54"/>
      <c r="J97" s="54"/>
      <c r="K97" s="54"/>
      <c r="L97" s="54"/>
      <c r="M97" s="54"/>
      <c r="N97" s="54"/>
      <c r="O97" s="47"/>
      <c r="P97" s="46"/>
      <c r="Q97" s="46"/>
      <c r="R97" s="28"/>
      <c r="S97" s="28"/>
      <c r="T97" s="28"/>
    </row>
    <row r="98" spans="2:20" ht="12.75">
      <c r="B98" s="50"/>
      <c r="C98" s="44"/>
      <c r="D98" s="35"/>
      <c r="E98" s="44"/>
      <c r="F98" s="44"/>
      <c r="G98" s="44"/>
      <c r="H98" s="44"/>
      <c r="I98" s="452"/>
      <c r="J98" s="452"/>
      <c r="K98" s="452"/>
      <c r="L98" s="452"/>
      <c r="M98" s="452"/>
      <c r="N98" s="452"/>
      <c r="O98" s="35"/>
      <c r="P98" s="44"/>
      <c r="Q98" s="44"/>
      <c r="R98" s="35"/>
      <c r="S98" s="35"/>
      <c r="T98" s="35"/>
    </row>
    <row r="99" spans="2:20" ht="12.75">
      <c r="B99" s="49"/>
      <c r="C99" s="46"/>
      <c r="D99" s="28"/>
      <c r="E99" s="46"/>
      <c r="F99" s="46"/>
      <c r="G99" s="46"/>
      <c r="H99" s="46"/>
      <c r="I99" s="54"/>
      <c r="J99" s="54"/>
      <c r="K99" s="54"/>
      <c r="L99" s="54"/>
      <c r="M99" s="54"/>
      <c r="N99" s="54"/>
      <c r="O99" s="28"/>
      <c r="P99" s="46"/>
      <c r="Q99" s="46"/>
      <c r="R99" s="28"/>
      <c r="S99" s="28"/>
      <c r="T99" s="28"/>
    </row>
    <row r="100" spans="2:20" ht="12.75">
      <c r="B100" s="50"/>
      <c r="C100" s="44"/>
      <c r="D100" s="35"/>
      <c r="E100" s="44"/>
      <c r="F100" s="44"/>
      <c r="G100" s="44"/>
      <c r="H100" s="44"/>
      <c r="I100" s="452"/>
      <c r="J100" s="452"/>
      <c r="K100" s="452"/>
      <c r="L100" s="452"/>
      <c r="M100" s="452"/>
      <c r="N100" s="452"/>
      <c r="O100" s="48"/>
      <c r="P100" s="44"/>
      <c r="Q100" s="44"/>
      <c r="R100" s="35"/>
      <c r="S100" s="35"/>
      <c r="T100" s="35"/>
    </row>
    <row r="101" spans="2:20" ht="12.75">
      <c r="B101" s="49"/>
      <c r="C101" s="46"/>
      <c r="D101" s="28"/>
      <c r="E101" s="46"/>
      <c r="F101" s="46"/>
      <c r="G101" s="46"/>
      <c r="H101" s="46"/>
      <c r="I101" s="54"/>
      <c r="J101" s="54"/>
      <c r="K101" s="54"/>
      <c r="L101" s="54"/>
      <c r="M101" s="54"/>
      <c r="N101" s="54"/>
      <c r="O101" s="47"/>
      <c r="P101" s="46"/>
      <c r="Q101" s="46"/>
      <c r="R101" s="28"/>
      <c r="S101" s="28"/>
      <c r="T101" s="28"/>
    </row>
    <row r="102" spans="2:20" ht="12.75">
      <c r="B102" s="50"/>
      <c r="C102" s="44"/>
      <c r="D102" s="35"/>
      <c r="E102" s="44"/>
      <c r="F102" s="44"/>
      <c r="G102" s="44"/>
      <c r="H102" s="44"/>
      <c r="I102" s="452"/>
      <c r="J102" s="452"/>
      <c r="K102" s="452"/>
      <c r="L102" s="452"/>
      <c r="M102" s="452"/>
      <c r="N102" s="452"/>
      <c r="O102" s="48"/>
      <c r="P102" s="44"/>
      <c r="Q102" s="44"/>
      <c r="R102" s="35"/>
      <c r="S102" s="35"/>
      <c r="T102" s="35"/>
    </row>
    <row r="103" spans="2:20" ht="12.75">
      <c r="B103" s="49"/>
      <c r="C103" s="46"/>
      <c r="D103" s="28"/>
      <c r="E103" s="46"/>
      <c r="F103" s="46"/>
      <c r="G103" s="27"/>
      <c r="H103" s="46"/>
      <c r="I103" s="54"/>
      <c r="J103" s="54"/>
      <c r="K103" s="54"/>
      <c r="L103" s="54"/>
      <c r="M103" s="54"/>
      <c r="N103" s="54"/>
      <c r="O103" s="47"/>
      <c r="P103" s="46"/>
      <c r="Q103" s="46"/>
      <c r="R103" s="28"/>
      <c r="S103" s="28"/>
      <c r="T103" s="28"/>
    </row>
    <row r="104" spans="2:20" ht="12.75">
      <c r="B104" s="50"/>
      <c r="C104" s="44"/>
      <c r="D104" s="35"/>
      <c r="E104" s="44"/>
      <c r="F104" s="44"/>
      <c r="G104" s="44"/>
      <c r="H104" s="44"/>
      <c r="I104" s="452"/>
      <c r="J104" s="452"/>
      <c r="K104" s="452"/>
      <c r="L104" s="452"/>
      <c r="M104" s="452"/>
      <c r="N104" s="452"/>
      <c r="O104" s="48"/>
      <c r="P104" s="44"/>
      <c r="Q104" s="44"/>
      <c r="R104" s="35"/>
      <c r="S104" s="35"/>
      <c r="T104" s="35"/>
    </row>
    <row r="105" spans="2:20" ht="12.75">
      <c r="B105" s="49"/>
      <c r="C105" s="46"/>
      <c r="D105" s="28"/>
      <c r="E105" s="46"/>
      <c r="F105" s="46"/>
      <c r="G105" s="46"/>
      <c r="H105" s="46"/>
      <c r="I105" s="54"/>
      <c r="J105" s="54"/>
      <c r="K105" s="54"/>
      <c r="L105" s="54"/>
      <c r="M105" s="54"/>
      <c r="N105" s="54"/>
      <c r="O105" s="47"/>
      <c r="P105" s="46"/>
      <c r="Q105" s="46"/>
      <c r="R105" s="28"/>
      <c r="S105" s="28"/>
      <c r="T105" s="28"/>
    </row>
    <row r="106" spans="2:20" ht="12.75">
      <c r="B106" s="50"/>
      <c r="C106" s="44"/>
      <c r="D106" s="35"/>
      <c r="E106" s="44"/>
      <c r="F106" s="44"/>
      <c r="G106" s="44"/>
      <c r="H106" s="44"/>
      <c r="I106" s="452"/>
      <c r="J106" s="452"/>
      <c r="K106" s="452"/>
      <c r="L106" s="452"/>
      <c r="M106" s="452"/>
      <c r="N106" s="452"/>
      <c r="O106" s="48"/>
      <c r="P106" s="44"/>
      <c r="Q106" s="44"/>
      <c r="R106" s="35"/>
      <c r="S106" s="35"/>
      <c r="T106" s="35"/>
    </row>
    <row r="107" spans="2:20" ht="12.75">
      <c r="B107" s="49"/>
      <c r="C107" s="46"/>
      <c r="D107" s="28"/>
      <c r="E107" s="46"/>
      <c r="F107" s="46"/>
      <c r="G107" s="46"/>
      <c r="H107" s="46"/>
      <c r="I107" s="54"/>
      <c r="J107" s="54"/>
      <c r="K107" s="54"/>
      <c r="L107" s="54"/>
      <c r="M107" s="54"/>
      <c r="N107" s="54"/>
      <c r="O107" s="47"/>
      <c r="P107" s="46"/>
      <c r="Q107" s="46"/>
      <c r="R107" s="28"/>
      <c r="S107" s="28"/>
      <c r="T107" s="28"/>
    </row>
    <row r="108" spans="2:20" ht="12.75">
      <c r="B108" s="50"/>
      <c r="C108" s="44"/>
      <c r="D108" s="35"/>
      <c r="E108" s="44"/>
      <c r="F108" s="44"/>
      <c r="G108" s="44"/>
      <c r="H108" s="44"/>
      <c r="I108" s="452"/>
      <c r="J108" s="452"/>
      <c r="K108" s="452"/>
      <c r="L108" s="452"/>
      <c r="M108" s="452"/>
      <c r="N108" s="452"/>
      <c r="O108" s="48"/>
      <c r="P108" s="44"/>
      <c r="Q108" s="44"/>
      <c r="R108" s="35"/>
      <c r="S108" s="35"/>
      <c r="T108" s="35"/>
    </row>
    <row r="109" spans="2:20" ht="12.75">
      <c r="B109" s="49"/>
      <c r="C109" s="46"/>
      <c r="D109" s="28"/>
      <c r="E109" s="46"/>
      <c r="F109" s="46"/>
      <c r="G109" s="46"/>
      <c r="H109" s="46"/>
      <c r="I109" s="54"/>
      <c r="J109" s="54"/>
      <c r="K109" s="54"/>
      <c r="L109" s="54"/>
      <c r="M109" s="54"/>
      <c r="N109" s="54"/>
      <c r="O109" s="47"/>
      <c r="P109" s="46"/>
      <c r="Q109" s="46"/>
      <c r="R109" s="28"/>
      <c r="S109" s="28"/>
      <c r="T109" s="28"/>
    </row>
    <row r="110" spans="2:20" ht="12.75">
      <c r="B110" s="50"/>
      <c r="C110" s="44"/>
      <c r="D110" s="35"/>
      <c r="E110" s="44"/>
      <c r="F110" s="44"/>
      <c r="G110" s="44"/>
      <c r="H110" s="44"/>
      <c r="I110" s="452"/>
      <c r="J110" s="452"/>
      <c r="K110" s="452"/>
      <c r="L110" s="452"/>
      <c r="M110" s="452"/>
      <c r="N110" s="452"/>
      <c r="O110" s="48"/>
      <c r="P110" s="44"/>
      <c r="Q110" s="44"/>
      <c r="R110" s="35"/>
      <c r="S110" s="35"/>
      <c r="T110" s="35"/>
    </row>
    <row r="111" spans="2:20" ht="12.75">
      <c r="B111" s="49"/>
      <c r="C111" s="46"/>
      <c r="D111" s="28"/>
      <c r="E111" s="46"/>
      <c r="F111" s="46"/>
      <c r="G111" s="46"/>
      <c r="H111" s="46"/>
      <c r="I111" s="54"/>
      <c r="J111" s="54"/>
      <c r="K111" s="54"/>
      <c r="L111" s="54"/>
      <c r="M111" s="54"/>
      <c r="N111" s="54"/>
      <c r="O111" s="47"/>
      <c r="P111" s="46"/>
      <c r="Q111" s="46"/>
      <c r="R111" s="28"/>
      <c r="S111" s="28"/>
      <c r="T111" s="28"/>
    </row>
    <row r="112" spans="2:20" ht="12.75">
      <c r="B112" s="50"/>
      <c r="C112" s="44"/>
      <c r="D112" s="35"/>
      <c r="E112" s="44"/>
      <c r="F112" s="44"/>
      <c r="G112" s="44"/>
      <c r="H112" s="44"/>
      <c r="I112" s="452"/>
      <c r="J112" s="452"/>
      <c r="K112" s="452"/>
      <c r="L112" s="452"/>
      <c r="M112" s="452"/>
      <c r="N112" s="452"/>
      <c r="O112" s="48"/>
      <c r="P112" s="44"/>
      <c r="Q112" s="44"/>
      <c r="R112" s="35"/>
      <c r="S112" s="35"/>
      <c r="T112" s="35"/>
    </row>
    <row r="113" spans="2:20" ht="12.75">
      <c r="B113" s="49"/>
      <c r="C113" s="46"/>
      <c r="D113" s="28"/>
      <c r="E113" s="46"/>
      <c r="F113" s="46"/>
      <c r="G113" s="46"/>
      <c r="H113" s="46"/>
      <c r="I113" s="54"/>
      <c r="J113" s="54"/>
      <c r="K113" s="54"/>
      <c r="L113" s="54"/>
      <c r="M113" s="54"/>
      <c r="N113" s="54"/>
      <c r="O113" s="47"/>
      <c r="P113" s="46"/>
      <c r="Q113" s="46"/>
      <c r="R113" s="28"/>
      <c r="S113" s="28"/>
      <c r="T113" s="28"/>
    </row>
    <row r="114" spans="2:20" ht="12.75">
      <c r="B114" s="50"/>
      <c r="C114" s="44"/>
      <c r="D114" s="35"/>
      <c r="E114" s="44"/>
      <c r="F114" s="44"/>
      <c r="G114" s="44"/>
      <c r="H114" s="44"/>
      <c r="I114" s="452"/>
      <c r="J114" s="452"/>
      <c r="K114" s="452"/>
      <c r="L114" s="452"/>
      <c r="M114" s="452"/>
      <c r="N114" s="452"/>
      <c r="O114" s="48"/>
      <c r="P114" s="44"/>
      <c r="Q114" s="44"/>
      <c r="R114" s="35"/>
      <c r="S114" s="35"/>
      <c r="T114" s="35"/>
    </row>
    <row r="115" spans="2:20" ht="12.75">
      <c r="B115" s="77"/>
      <c r="C115" s="60"/>
      <c r="D115" s="28"/>
      <c r="E115" s="60"/>
      <c r="F115" s="60"/>
      <c r="G115" s="60"/>
      <c r="H115" s="60"/>
      <c r="I115" s="453"/>
      <c r="J115" s="453"/>
      <c r="K115" s="453"/>
      <c r="L115" s="453"/>
      <c r="M115" s="453"/>
      <c r="N115" s="453"/>
      <c r="O115" s="47"/>
      <c r="P115" s="60"/>
      <c r="Q115" s="60"/>
      <c r="R115" s="28"/>
      <c r="S115" s="28"/>
      <c r="T115" s="28"/>
    </row>
    <row r="116" spans="2:20" ht="12.75">
      <c r="B116" s="78"/>
      <c r="C116" s="79"/>
      <c r="D116" s="35"/>
      <c r="E116" s="79"/>
      <c r="F116" s="79"/>
      <c r="G116" s="79"/>
      <c r="H116" s="79"/>
      <c r="I116" s="454"/>
      <c r="J116" s="454"/>
      <c r="K116" s="454"/>
      <c r="L116" s="454"/>
      <c r="M116" s="454"/>
      <c r="N116" s="454"/>
      <c r="O116" s="48"/>
      <c r="P116" s="79"/>
      <c r="Q116" s="79"/>
      <c r="R116" s="35"/>
      <c r="S116" s="35"/>
      <c r="T116" s="35"/>
    </row>
    <row r="117" spans="2:20" ht="12.75">
      <c r="B117" s="77"/>
      <c r="C117" s="60"/>
      <c r="D117" s="28"/>
      <c r="E117" s="60"/>
      <c r="F117" s="60"/>
      <c r="G117" s="60"/>
      <c r="H117" s="60"/>
      <c r="I117" s="453"/>
      <c r="J117" s="453"/>
      <c r="K117" s="453"/>
      <c r="L117" s="453"/>
      <c r="M117" s="453"/>
      <c r="N117" s="453"/>
      <c r="O117" s="47"/>
      <c r="P117" s="60"/>
      <c r="Q117" s="60"/>
      <c r="R117" s="28"/>
      <c r="S117" s="28"/>
      <c r="T117" s="28"/>
    </row>
    <row r="118" spans="2:20" ht="12.75">
      <c r="B118" s="78"/>
      <c r="C118" s="79"/>
      <c r="D118" s="35"/>
      <c r="E118" s="79"/>
      <c r="F118" s="79"/>
      <c r="G118" s="79"/>
      <c r="H118" s="79"/>
      <c r="I118" s="454"/>
      <c r="J118" s="454"/>
      <c r="K118" s="454"/>
      <c r="L118" s="454"/>
      <c r="M118" s="454"/>
      <c r="N118" s="454"/>
      <c r="O118" s="48"/>
      <c r="P118" s="79"/>
      <c r="Q118" s="79"/>
      <c r="R118" s="35"/>
      <c r="S118" s="35"/>
      <c r="T118" s="35"/>
    </row>
    <row r="119" spans="2:20" ht="12.75">
      <c r="B119" s="77"/>
      <c r="C119" s="60"/>
      <c r="D119" s="28"/>
      <c r="E119" s="60"/>
      <c r="F119" s="60"/>
      <c r="G119" s="60"/>
      <c r="H119" s="60"/>
      <c r="I119" s="453"/>
      <c r="J119" s="453"/>
      <c r="K119" s="453"/>
      <c r="L119" s="453"/>
      <c r="M119" s="453"/>
      <c r="N119" s="453"/>
      <c r="O119" s="47"/>
      <c r="P119" s="60"/>
      <c r="Q119" s="60"/>
      <c r="R119" s="28"/>
      <c r="S119" s="28"/>
      <c r="T119" s="28"/>
    </row>
    <row r="120" spans="2:20" ht="12.75">
      <c r="B120" s="78"/>
      <c r="C120" s="79"/>
      <c r="D120" s="35"/>
      <c r="E120" s="79"/>
      <c r="F120" s="79"/>
      <c r="G120" s="79"/>
      <c r="H120" s="79"/>
      <c r="I120" s="454"/>
      <c r="J120" s="454"/>
      <c r="K120" s="454"/>
      <c r="L120" s="454"/>
      <c r="M120" s="454"/>
      <c r="N120" s="454"/>
      <c r="O120" s="48"/>
      <c r="P120" s="79"/>
      <c r="Q120" s="79"/>
      <c r="R120" s="35"/>
      <c r="S120" s="35"/>
      <c r="T120" s="35"/>
    </row>
    <row r="121" spans="2:20" ht="12.75">
      <c r="B121" s="77"/>
      <c r="C121" s="60"/>
      <c r="D121" s="28"/>
      <c r="E121" s="60"/>
      <c r="F121" s="60"/>
      <c r="G121" s="60"/>
      <c r="H121" s="60"/>
      <c r="I121" s="453"/>
      <c r="J121" s="453"/>
      <c r="K121" s="453"/>
      <c r="L121" s="453"/>
      <c r="M121" s="453"/>
      <c r="N121" s="453"/>
      <c r="O121" s="47"/>
      <c r="P121" s="60"/>
      <c r="Q121" s="60"/>
      <c r="R121" s="28"/>
      <c r="S121" s="28"/>
      <c r="T121" s="28"/>
    </row>
    <row r="122" spans="2:20" ht="12.75">
      <c r="B122" s="78"/>
      <c r="C122" s="79"/>
      <c r="D122" s="35"/>
      <c r="E122" s="79"/>
      <c r="F122" s="79"/>
      <c r="G122" s="79"/>
      <c r="H122" s="79"/>
      <c r="I122" s="454"/>
      <c r="J122" s="454"/>
      <c r="K122" s="454"/>
      <c r="L122" s="454"/>
      <c r="M122" s="454"/>
      <c r="N122" s="454"/>
      <c r="O122" s="48"/>
      <c r="P122" s="79"/>
      <c r="Q122" s="79"/>
      <c r="R122" s="35"/>
      <c r="S122" s="35"/>
      <c r="T122" s="35"/>
    </row>
    <row r="123" spans="2:20" ht="12.75">
      <c r="B123" s="77"/>
      <c r="C123" s="60"/>
      <c r="D123" s="28"/>
      <c r="E123" s="60"/>
      <c r="F123" s="60"/>
      <c r="G123" s="60"/>
      <c r="H123" s="60"/>
      <c r="I123" s="453"/>
      <c r="J123" s="453"/>
      <c r="K123" s="453"/>
      <c r="L123" s="453"/>
      <c r="M123" s="453"/>
      <c r="N123" s="453"/>
      <c r="O123" s="47"/>
      <c r="P123" s="60"/>
      <c r="Q123" s="60"/>
      <c r="R123" s="28"/>
      <c r="S123" s="28"/>
      <c r="T123" s="28"/>
    </row>
    <row r="124" spans="2:20" ht="12.75">
      <c r="B124" s="78"/>
      <c r="C124" s="79"/>
      <c r="D124" s="35"/>
      <c r="E124" s="79"/>
      <c r="F124" s="79"/>
      <c r="G124" s="79"/>
      <c r="H124" s="79"/>
      <c r="I124" s="454"/>
      <c r="J124" s="454"/>
      <c r="K124" s="454"/>
      <c r="L124" s="454"/>
      <c r="M124" s="454"/>
      <c r="N124" s="454"/>
      <c r="O124" s="48"/>
      <c r="P124" s="79"/>
      <c r="Q124" s="79"/>
      <c r="R124" s="35"/>
      <c r="S124" s="35"/>
      <c r="T124" s="35"/>
    </row>
    <row r="125" spans="2:20" ht="12.75">
      <c r="B125" s="77"/>
      <c r="C125" s="60"/>
      <c r="D125" s="28"/>
      <c r="E125" s="60"/>
      <c r="F125" s="60"/>
      <c r="G125" s="60"/>
      <c r="H125" s="60"/>
      <c r="I125" s="453"/>
      <c r="J125" s="453"/>
      <c r="K125" s="453"/>
      <c r="L125" s="453"/>
      <c r="M125" s="453"/>
      <c r="N125" s="453"/>
      <c r="O125" s="47"/>
      <c r="P125" s="60"/>
      <c r="Q125" s="60"/>
      <c r="R125" s="28"/>
      <c r="S125" s="28"/>
      <c r="T125" s="28"/>
    </row>
    <row r="126" spans="2:20" ht="12.75">
      <c r="B126" s="78"/>
      <c r="C126" s="79"/>
      <c r="D126" s="35"/>
      <c r="E126" s="79"/>
      <c r="F126" s="79"/>
      <c r="G126" s="79"/>
      <c r="H126" s="79"/>
      <c r="I126" s="454"/>
      <c r="J126" s="454"/>
      <c r="K126" s="454"/>
      <c r="L126" s="454"/>
      <c r="M126" s="454"/>
      <c r="N126" s="454"/>
      <c r="O126" s="35"/>
      <c r="P126" s="79"/>
      <c r="Q126" s="79"/>
      <c r="R126" s="35"/>
      <c r="S126" s="35"/>
      <c r="T126" s="35"/>
    </row>
    <row r="127" spans="2:20" ht="12.75">
      <c r="B127" s="77"/>
      <c r="C127" s="60"/>
      <c r="D127" s="28"/>
      <c r="E127" s="60"/>
      <c r="F127" s="60"/>
      <c r="G127" s="60"/>
      <c r="H127" s="60"/>
      <c r="I127" s="453"/>
      <c r="J127" s="453"/>
      <c r="K127" s="453"/>
      <c r="L127" s="453"/>
      <c r="M127" s="453"/>
      <c r="N127" s="453"/>
      <c r="O127" s="28"/>
      <c r="P127" s="60"/>
      <c r="Q127" s="60"/>
      <c r="R127" s="28"/>
      <c r="S127" s="28"/>
      <c r="T127" s="28"/>
    </row>
  </sheetData>
  <mergeCells count="1">
    <mergeCell ref="B2:S2"/>
  </mergeCells>
  <conditionalFormatting sqref="D5:D127">
    <cfRule type="cellIs" dxfId="34" priority="1" operator="equal">
      <formula>0</formula>
    </cfRule>
  </conditionalFormatting>
  <conditionalFormatting sqref="D5:D127">
    <cfRule type="cellIs" dxfId="33" priority="2" operator="greaterThan">
      <formula>0</formula>
    </cfRule>
  </conditionalFormatting>
  <conditionalFormatting sqref="D5:D127">
    <cfRule type="cellIs" dxfId="32" priority="3" operator="lessThan">
      <formula>0</formula>
    </cfRule>
  </conditionalFormatting>
  <conditionalFormatting sqref="I5:K127">
    <cfRule type="containsText" dxfId="31" priority="4" operator="containsText" text="1/10">
      <formula>NOT(ISERROR(SEARCH(("1/10"),(I5))))</formula>
    </cfRule>
  </conditionalFormatting>
  <conditionalFormatting sqref="I5:K127">
    <cfRule type="containsText" dxfId="30" priority="5" operator="containsText" text="2/10">
      <formula>NOT(ISERROR(SEARCH(("2/10"),(I5))))</formula>
    </cfRule>
  </conditionalFormatting>
  <conditionalFormatting sqref="I5:K127">
    <cfRule type="containsText" dxfId="29" priority="6" operator="containsText" text="3/10">
      <formula>NOT(ISERROR(SEARCH(("3/10"),(I5))))</formula>
    </cfRule>
  </conditionalFormatting>
  <conditionalFormatting sqref="I5:K127">
    <cfRule type="beginsWith" dxfId="28" priority="7" operator="beginsWith" text="4/10">
      <formula>LEFT((I5),LEN("4/10"))=("4/10")</formula>
    </cfRule>
  </conditionalFormatting>
  <conditionalFormatting sqref="I5:K127">
    <cfRule type="containsText" dxfId="27" priority="8" operator="containsText" text="5/10">
      <formula>NOT(ISERROR(SEARCH(("5/10"),(I5))))</formula>
    </cfRule>
  </conditionalFormatting>
  <conditionalFormatting sqref="I5:K127">
    <cfRule type="containsText" dxfId="26" priority="9" operator="containsText" text="6/10">
      <formula>NOT(ISERROR(SEARCH(("6/10"),(I5))))</formula>
    </cfRule>
  </conditionalFormatting>
  <conditionalFormatting sqref="I5:K127">
    <cfRule type="containsText" dxfId="25" priority="10" operator="containsText" text="7/10">
      <formula>NOT(ISERROR(SEARCH(("7/10"),(I5))))</formula>
    </cfRule>
  </conditionalFormatting>
  <conditionalFormatting sqref="I5:K127">
    <cfRule type="containsText" dxfId="24" priority="11" operator="containsText" text="8/10">
      <formula>NOT(ISERROR(SEARCH(("8/10"),(I5))))</formula>
    </cfRule>
  </conditionalFormatting>
  <conditionalFormatting sqref="I5:K127">
    <cfRule type="containsText" dxfId="23" priority="12" operator="containsText" text="9/10">
      <formula>NOT(ISERROR(SEARCH(("9/10"),(I5))))</formula>
    </cfRule>
  </conditionalFormatting>
  <conditionalFormatting sqref="I5:K127">
    <cfRule type="containsText" dxfId="22" priority="13" operator="containsText" text="10/10">
      <formula>NOT(ISERROR(SEARCH(("10/10"),(I5))))</formula>
    </cfRule>
  </conditionalFormatting>
  <conditionalFormatting sqref="E5:E127">
    <cfRule type="cellIs" dxfId="21" priority="14" operator="lessThan">
      <formula>0</formula>
    </cfRule>
  </conditionalFormatting>
  <conditionalFormatting sqref="E5:E127">
    <cfRule type="cellIs" dxfId="20" priority="15" operator="greaterThan">
      <formula>0</formula>
    </cfRule>
  </conditionalFormatting>
  <conditionalFormatting sqref="E5:E127">
    <cfRule type="cellIs" dxfId="19" priority="16" operator="equal">
      <formula>0</formula>
    </cfRule>
  </conditionalFormatting>
  <conditionalFormatting sqref="L5:N127">
    <cfRule type="containsText" dxfId="18" priority="17" operator="containsText" text="1/1">
      <formula>NOT(ISERROR(SEARCH(("1/1"),(L5))))</formula>
    </cfRule>
  </conditionalFormatting>
  <conditionalFormatting sqref="L5:N127">
    <cfRule type="containsText" dxfId="17" priority="18" operator="containsText" text="0/1">
      <formula>NOT(ISERROR(SEARCH(("0/1"),(L5))))</formula>
    </cfRule>
  </conditionalFormatting>
  <conditionalFormatting sqref="L5:N127">
    <cfRule type="containsText" dxfId="16" priority="19" operator="containsText" text="0/0">
      <formula>NOT(ISERROR(SEARCH(("0/0"),(L5))))</formula>
    </cfRule>
  </conditionalFormatting>
  <conditionalFormatting sqref="O5:O127">
    <cfRule type="cellIs" dxfId="15" priority="20" operator="greaterThan">
      <formula>0</formula>
    </cfRule>
  </conditionalFormatting>
  <conditionalFormatting sqref="O5:O127">
    <cfRule type="cellIs" dxfId="14" priority="21" operator="equal">
      <formula>0</formula>
    </cfRule>
  </conditionalFormatting>
  <conditionalFormatting sqref="P5:P127">
    <cfRule type="cellIs" dxfId="13" priority="22" operator="equal">
      <formula>"Позитивное"</formula>
    </cfRule>
  </conditionalFormatting>
  <conditionalFormatting sqref="P5:P127">
    <cfRule type="cellIs" dxfId="12" priority="23" operator="equal">
      <formula>"Нейтральное"</formula>
    </cfRule>
  </conditionalFormatting>
  <conditionalFormatting sqref="P5:P127">
    <cfRule type="cellIs" dxfId="11" priority="24" operator="equal">
      <formula>"Негативное"</formula>
    </cfRule>
  </conditionalFormatting>
  <conditionalFormatting sqref="P10 P12 P14 Q5:Q127">
    <cfRule type="cellIs" dxfId="10" priority="25" operator="equal">
      <formula>"A-Game"</formula>
    </cfRule>
  </conditionalFormatting>
  <conditionalFormatting sqref="P10 P12 P14 Q5:Q127">
    <cfRule type="cellIs" dxfId="9" priority="26" operator="equal">
      <formula>"B-Game"</formula>
    </cfRule>
  </conditionalFormatting>
  <conditionalFormatting sqref="P10 P12 P14 Q5:Q127">
    <cfRule type="cellIs" dxfId="8" priority="27" operator="equal">
      <formula>"C-Game"</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9900"/>
    <outlinePr summaryBelow="0" summaryRight="0"/>
  </sheetPr>
  <dimension ref="A1:P21"/>
  <sheetViews>
    <sheetView workbookViewId="0">
      <selection activeCell="L9" sqref="L9"/>
    </sheetView>
  </sheetViews>
  <sheetFormatPr defaultColWidth="14.42578125" defaultRowHeight="15.75" customHeight="1"/>
  <cols>
    <col min="1" max="1" width="5.28515625" customWidth="1"/>
    <col min="7" max="7" width="17.42578125" customWidth="1"/>
    <col min="9" max="9" width="19.7109375" customWidth="1"/>
  </cols>
  <sheetData>
    <row r="1" spans="1:16" ht="15.75" customHeight="1">
      <c r="A1" s="4"/>
      <c r="B1" s="4"/>
      <c r="C1" s="4"/>
      <c r="D1" s="4"/>
      <c r="E1" s="4"/>
      <c r="F1" s="4"/>
      <c r="G1" s="4"/>
      <c r="H1" s="4"/>
      <c r="I1" s="4"/>
      <c r="J1" s="4"/>
      <c r="K1" s="4"/>
      <c r="L1" s="4"/>
      <c r="M1" s="4"/>
      <c r="N1" s="4"/>
      <c r="O1" s="4"/>
      <c r="P1" s="4"/>
    </row>
    <row r="2" spans="1:16">
      <c r="A2" s="4"/>
      <c r="B2" s="308" t="s">
        <v>100</v>
      </c>
      <c r="C2" s="292"/>
      <c r="D2" s="292"/>
      <c r="E2" s="292"/>
      <c r="F2" s="292"/>
      <c r="G2" s="292"/>
      <c r="H2" s="292"/>
      <c r="I2" s="292"/>
      <c r="J2" s="292"/>
      <c r="K2" s="292"/>
      <c r="L2" s="292"/>
      <c r="M2" s="292"/>
      <c r="N2" s="292"/>
      <c r="O2" s="292"/>
      <c r="P2" s="292"/>
    </row>
    <row r="3" spans="1:16" ht="15.75" customHeight="1">
      <c r="A3" s="4"/>
      <c r="B3" s="4"/>
      <c r="C3" s="4"/>
      <c r="D3" s="4"/>
      <c r="E3" s="4"/>
      <c r="F3" s="4"/>
      <c r="G3" s="4"/>
      <c r="H3" s="4"/>
      <c r="I3" s="4"/>
      <c r="J3" s="4"/>
      <c r="K3" s="4"/>
      <c r="L3" s="18"/>
      <c r="M3" s="18"/>
      <c r="N3" s="4"/>
      <c r="O3" s="4"/>
      <c r="P3" s="4"/>
    </row>
    <row r="4" spans="1:16" ht="15.75" customHeight="1">
      <c r="A4" s="4"/>
    </row>
    <row r="5" spans="1:16" ht="15.75" customHeight="1">
      <c r="A5" s="4"/>
    </row>
    <row r="6" spans="1:16" ht="15.75" customHeight="1">
      <c r="A6" s="4"/>
      <c r="B6" s="365" t="s">
        <v>101</v>
      </c>
      <c r="C6" s="292"/>
      <c r="D6" s="292"/>
      <c r="E6" s="4"/>
      <c r="F6" s="4"/>
      <c r="G6" s="4"/>
      <c r="H6" s="4"/>
      <c r="I6" s="4"/>
      <c r="J6" s="4"/>
      <c r="K6" s="4"/>
      <c r="L6" s="4"/>
      <c r="M6" s="4"/>
      <c r="N6" s="4"/>
      <c r="O6" s="4"/>
      <c r="P6" s="4"/>
    </row>
    <row r="7" spans="1:16" ht="15.75" customHeight="1">
      <c r="A7" s="4"/>
      <c r="B7" s="7"/>
      <c r="C7" s="7"/>
      <c r="D7" s="7"/>
      <c r="E7" s="7"/>
      <c r="F7" s="7"/>
      <c r="G7" s="7"/>
      <c r="H7" s="7"/>
      <c r="I7" s="7"/>
      <c r="J7" s="7"/>
      <c r="K7" s="7"/>
      <c r="L7" s="7"/>
      <c r="M7" s="7"/>
      <c r="N7" s="7"/>
      <c r="O7" s="7"/>
      <c r="P7" s="7"/>
    </row>
    <row r="8" spans="1:16" ht="15.75" customHeight="1">
      <c r="A8" s="4"/>
      <c r="B8" s="52" t="s">
        <v>102</v>
      </c>
      <c r="C8" s="52" t="s">
        <v>103</v>
      </c>
      <c r="D8" s="52" t="s">
        <v>104</v>
      </c>
      <c r="E8" s="52" t="s">
        <v>105</v>
      </c>
      <c r="F8" s="52" t="s">
        <v>106</v>
      </c>
      <c r="G8" s="21" t="s">
        <v>107</v>
      </c>
      <c r="H8" s="52" t="s">
        <v>108</v>
      </c>
      <c r="I8" s="21" t="s">
        <v>109</v>
      </c>
      <c r="J8" s="21" t="s">
        <v>110</v>
      </c>
      <c r="K8" s="21" t="s">
        <v>111</v>
      </c>
      <c r="L8" s="21" t="s">
        <v>112</v>
      </c>
      <c r="M8" s="21" t="s">
        <v>113</v>
      </c>
      <c r="N8" s="21" t="s">
        <v>69</v>
      </c>
      <c r="O8" s="52" t="s">
        <v>67</v>
      </c>
      <c r="P8" s="52" t="s">
        <v>66</v>
      </c>
    </row>
    <row r="9" spans="1:16" ht="15.75" customHeight="1">
      <c r="A9" s="4"/>
      <c r="B9" s="53" t="s">
        <v>114</v>
      </c>
      <c r="C9" s="27" t="s">
        <v>76</v>
      </c>
      <c r="D9" s="27">
        <v>20408</v>
      </c>
      <c r="E9" s="27">
        <v>1951</v>
      </c>
      <c r="F9" s="28">
        <v>73.430000000000007</v>
      </c>
      <c r="G9" s="27">
        <v>3.6</v>
      </c>
      <c r="H9" s="28">
        <v>179.08</v>
      </c>
      <c r="I9" s="27">
        <v>8.8000000000000007</v>
      </c>
      <c r="J9" s="28">
        <v>129.04</v>
      </c>
      <c r="K9" s="28">
        <v>8.98</v>
      </c>
      <c r="L9" s="54" t="s">
        <v>115</v>
      </c>
      <c r="M9" s="28">
        <f>F9+K9</f>
        <v>82.410000000000011</v>
      </c>
      <c r="N9" s="28">
        <v>423.43</v>
      </c>
      <c r="O9" s="27" t="s">
        <v>81</v>
      </c>
      <c r="P9" s="28">
        <v>92.37</v>
      </c>
    </row>
    <row r="10" spans="1:16" ht="15.75" customHeight="1">
      <c r="A10" s="4"/>
      <c r="B10" s="56" t="s">
        <v>117</v>
      </c>
      <c r="C10" s="44"/>
      <c r="D10" s="34"/>
      <c r="E10" s="34"/>
      <c r="F10" s="35"/>
      <c r="G10" s="44"/>
      <c r="H10" s="35"/>
      <c r="I10" s="34"/>
      <c r="J10" s="35"/>
      <c r="K10" s="35"/>
      <c r="L10" s="35"/>
      <c r="M10" s="35"/>
      <c r="N10" s="35"/>
      <c r="O10" s="44"/>
      <c r="P10" s="35"/>
    </row>
    <row r="11" spans="1:16" ht="15.75" customHeight="1">
      <c r="A11" s="4"/>
      <c r="B11" s="53" t="s">
        <v>119</v>
      </c>
      <c r="C11" s="46"/>
      <c r="D11" s="46"/>
      <c r="E11" s="46"/>
      <c r="F11" s="28"/>
      <c r="G11" s="46"/>
      <c r="H11" s="28"/>
      <c r="I11" s="46"/>
      <c r="J11" s="47"/>
      <c r="K11" s="47"/>
      <c r="L11" s="47"/>
      <c r="M11" s="28"/>
      <c r="N11" s="47"/>
      <c r="O11" s="46"/>
      <c r="P11" s="28"/>
    </row>
    <row r="12" spans="1:16" ht="15.75" customHeight="1">
      <c r="A12" s="4"/>
      <c r="B12" s="56" t="s">
        <v>120</v>
      </c>
      <c r="C12" s="44"/>
      <c r="D12" s="44"/>
      <c r="E12" s="44"/>
      <c r="F12" s="35"/>
      <c r="G12" s="44"/>
      <c r="H12" s="35"/>
      <c r="I12" s="44"/>
      <c r="J12" s="48"/>
      <c r="K12" s="48"/>
      <c r="L12" s="48"/>
      <c r="M12" s="35"/>
      <c r="N12" s="48"/>
      <c r="O12" s="44"/>
      <c r="P12" s="35"/>
    </row>
    <row r="13" spans="1:16" ht="15.75" customHeight="1">
      <c r="B13" s="53" t="s">
        <v>121</v>
      </c>
      <c r="C13" s="46"/>
      <c r="D13" s="46"/>
      <c r="E13" s="46"/>
      <c r="F13" s="28"/>
      <c r="G13" s="46"/>
      <c r="H13" s="28"/>
      <c r="I13" s="46"/>
      <c r="J13" s="47"/>
      <c r="K13" s="47"/>
      <c r="L13" s="47"/>
      <c r="M13" s="28"/>
      <c r="N13" s="47"/>
      <c r="O13" s="46"/>
      <c r="P13" s="28"/>
    </row>
    <row r="14" spans="1:16" ht="15.75" customHeight="1">
      <c r="B14" s="56" t="s">
        <v>122</v>
      </c>
      <c r="C14" s="44"/>
      <c r="D14" s="44"/>
      <c r="E14" s="44"/>
      <c r="F14" s="35"/>
      <c r="G14" s="44"/>
      <c r="H14" s="35"/>
      <c r="I14" s="44"/>
      <c r="J14" s="48"/>
      <c r="K14" s="48"/>
      <c r="L14" s="48"/>
      <c r="M14" s="35"/>
      <c r="N14" s="48"/>
      <c r="O14" s="44"/>
      <c r="P14" s="35"/>
    </row>
    <row r="15" spans="1:16" ht="15.75" customHeight="1">
      <c r="B15" s="53" t="s">
        <v>123</v>
      </c>
      <c r="C15" s="46"/>
      <c r="D15" s="46"/>
      <c r="E15" s="46"/>
      <c r="F15" s="28"/>
      <c r="G15" s="46"/>
      <c r="H15" s="28"/>
      <c r="I15" s="46"/>
      <c r="J15" s="47"/>
      <c r="K15" s="47"/>
      <c r="L15" s="47"/>
      <c r="M15" s="28"/>
      <c r="N15" s="47"/>
      <c r="O15" s="46"/>
      <c r="P15" s="28"/>
    </row>
    <row r="16" spans="1:16" ht="15.75" customHeight="1">
      <c r="B16" s="56" t="s">
        <v>124</v>
      </c>
      <c r="C16" s="44"/>
      <c r="D16" s="44"/>
      <c r="E16" s="44"/>
      <c r="F16" s="35"/>
      <c r="G16" s="44"/>
      <c r="H16" s="35"/>
      <c r="I16" s="44"/>
      <c r="J16" s="48"/>
      <c r="K16" s="48"/>
      <c r="L16" s="48"/>
      <c r="M16" s="35"/>
      <c r="N16" s="48"/>
      <c r="O16" s="44"/>
      <c r="P16" s="35"/>
    </row>
    <row r="17" spans="2:16" ht="15.75" customHeight="1">
      <c r="B17" s="53" t="s">
        <v>125</v>
      </c>
      <c r="C17" s="46"/>
      <c r="D17" s="46"/>
      <c r="E17" s="46"/>
      <c r="F17" s="28"/>
      <c r="G17" s="46"/>
      <c r="H17" s="28"/>
      <c r="I17" s="46"/>
      <c r="J17" s="47"/>
      <c r="K17" s="47"/>
      <c r="L17" s="47"/>
      <c r="M17" s="28"/>
      <c r="N17" s="47"/>
      <c r="O17" s="46"/>
      <c r="P17" s="28"/>
    </row>
    <row r="18" spans="2:16" ht="15.75" customHeight="1">
      <c r="B18" s="56" t="s">
        <v>126</v>
      </c>
      <c r="C18" s="44"/>
      <c r="D18" s="44"/>
      <c r="E18" s="44"/>
      <c r="F18" s="35"/>
      <c r="G18" s="44"/>
      <c r="H18" s="35"/>
      <c r="I18" s="44"/>
      <c r="J18" s="48"/>
      <c r="K18" s="48"/>
      <c r="L18" s="48"/>
      <c r="M18" s="35"/>
      <c r="N18" s="48"/>
      <c r="O18" s="44"/>
      <c r="P18" s="35"/>
    </row>
    <row r="19" spans="2:16" ht="12.75">
      <c r="B19" s="53" t="s">
        <v>127</v>
      </c>
      <c r="C19" s="60"/>
      <c r="D19" s="60"/>
      <c r="E19" s="60"/>
      <c r="F19" s="28"/>
      <c r="G19" s="60"/>
      <c r="H19" s="28"/>
      <c r="I19" s="60"/>
      <c r="J19" s="62"/>
      <c r="K19" s="62"/>
      <c r="L19" s="62"/>
      <c r="M19" s="28"/>
      <c r="N19" s="62"/>
      <c r="O19" s="60"/>
      <c r="P19" s="28"/>
    </row>
    <row r="20" spans="2:16" ht="12.75">
      <c r="B20" s="56" t="s">
        <v>128</v>
      </c>
      <c r="C20" s="44"/>
      <c r="D20" s="44"/>
      <c r="E20" s="44"/>
      <c r="F20" s="35"/>
      <c r="G20" s="44"/>
      <c r="H20" s="35"/>
      <c r="I20" s="44"/>
      <c r="J20" s="48"/>
      <c r="K20" s="48"/>
      <c r="L20" s="48"/>
      <c r="M20" s="35"/>
      <c r="N20" s="48"/>
      <c r="O20" s="44"/>
      <c r="P20" s="35"/>
    </row>
    <row r="21" spans="2:16" ht="12.75">
      <c r="B21" s="64" t="s">
        <v>130</v>
      </c>
      <c r="C21" s="66"/>
      <c r="D21" s="66">
        <f t="shared" ref="D21:E21" si="0">SUM(D9:D20)</f>
        <v>20408</v>
      </c>
      <c r="E21" s="66">
        <f t="shared" si="0"/>
        <v>1951</v>
      </c>
      <c r="F21" s="70" t="e">
        <f>SUM (F9:F20)</f>
        <v>#NAME?</v>
      </c>
      <c r="G21" s="66"/>
      <c r="H21" s="70">
        <f>SUM(H9:H20)</f>
        <v>179.08</v>
      </c>
      <c r="I21" s="66"/>
      <c r="J21" s="66"/>
      <c r="K21" s="70">
        <f>SUM(K9:K20)</f>
        <v>8.98</v>
      </c>
      <c r="L21" s="66"/>
      <c r="M21" s="66"/>
      <c r="N21" s="66"/>
      <c r="O21" s="66"/>
      <c r="P21" s="70">
        <f>SUM(P9:P20)</f>
        <v>92.37</v>
      </c>
    </row>
  </sheetData>
  <mergeCells count="2">
    <mergeCell ref="B6:D6"/>
    <mergeCell ref="B2:P2"/>
  </mergeCells>
  <conditionalFormatting sqref="F9:I19 M9:M19">
    <cfRule type="cellIs" dxfId="7" priority="1" operator="greaterThan">
      <formula>0</formula>
    </cfRule>
  </conditionalFormatting>
  <conditionalFormatting sqref="F9:I19 M9:M19">
    <cfRule type="cellIs" dxfId="6" priority="2" operator="lessThan">
      <formula>0</formula>
    </cfRule>
  </conditionalFormatting>
  <conditionalFormatting sqref="F9:I19 M9:M19">
    <cfRule type="cellIs" dxfId="5" priority="3" operator="equal">
      <formula>0</formula>
    </cfRule>
  </conditionalFormatting>
  <conditionalFormatting sqref="O9:O20">
    <cfRule type="cellIs" dxfId="4" priority="4" operator="equal">
      <formula>"Позитивное"</formula>
    </cfRule>
  </conditionalFormatting>
  <conditionalFormatting sqref="O9:O20">
    <cfRule type="cellIs" dxfId="3" priority="5" operator="equal">
      <formula>"Негативное"</formula>
    </cfRule>
  </conditionalFormatting>
  <conditionalFormatting sqref="O9:O20">
    <cfRule type="cellIs" dxfId="2" priority="6" operator="equal">
      <formula>"Нейтральное"</formula>
    </cfRule>
  </conditionalFormatting>
  <conditionalFormatting sqref="P9:P20">
    <cfRule type="cellIs" dxfId="1" priority="7" operator="greaterThan">
      <formula>0</formula>
    </cfRule>
  </conditionalFormatting>
  <conditionalFormatting sqref="P9:P20">
    <cfRule type="cellIs" dxfId="0" priority="8" operator="equal">
      <formula>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6100"/>
    <outlinePr summaryBelow="0" summaryRight="0"/>
  </sheetPr>
  <dimension ref="A1:Q106"/>
  <sheetViews>
    <sheetView workbookViewId="0">
      <pane ySplit="4" topLeftCell="A5" activePane="bottomLeft" state="frozen"/>
      <selection pane="bottomLeft" activeCell="B45" sqref="B45"/>
    </sheetView>
  </sheetViews>
  <sheetFormatPr defaultColWidth="14.42578125" defaultRowHeight="15.75" customHeight="1"/>
  <cols>
    <col min="1" max="1" width="10.140625" customWidth="1"/>
    <col min="2" max="2" width="43" customWidth="1"/>
    <col min="3" max="3" width="11.5703125" customWidth="1"/>
    <col min="4" max="4" width="184.5703125" customWidth="1"/>
  </cols>
  <sheetData>
    <row r="1" spans="1:4" ht="15.75" customHeight="1">
      <c r="A1" s="4"/>
      <c r="B1" s="4"/>
      <c r="C1" s="4"/>
      <c r="D1" s="4"/>
    </row>
    <row r="2" spans="1:4">
      <c r="A2" s="4"/>
      <c r="B2" s="308" t="s">
        <v>133</v>
      </c>
      <c r="C2" s="292"/>
      <c r="D2" s="366"/>
    </row>
    <row r="3" spans="1:4" ht="15.75" customHeight="1">
      <c r="A3" s="4"/>
      <c r="B3" s="7"/>
      <c r="C3" s="7"/>
      <c r="D3" s="7"/>
    </row>
    <row r="4" spans="1:4" ht="30" customHeight="1">
      <c r="A4" s="13"/>
      <c r="B4" s="84" t="s">
        <v>134</v>
      </c>
      <c r="C4" s="85" t="s">
        <v>135</v>
      </c>
      <c r="D4" s="85" t="s">
        <v>136</v>
      </c>
    </row>
    <row r="5" spans="1:4" ht="38.25">
      <c r="A5" s="13"/>
      <c r="B5" s="86" t="s">
        <v>137</v>
      </c>
      <c r="C5" s="87">
        <v>3</v>
      </c>
      <c r="D5" s="89" t="s">
        <v>138</v>
      </c>
    </row>
    <row r="6" spans="1:4" ht="25.5">
      <c r="A6" s="13"/>
      <c r="B6" s="91" t="s">
        <v>139</v>
      </c>
      <c r="C6" s="92">
        <v>5</v>
      </c>
      <c r="D6" s="93" t="s">
        <v>140</v>
      </c>
    </row>
    <row r="7" spans="1:4" ht="51">
      <c r="A7" s="13"/>
      <c r="B7" s="94" t="s">
        <v>141</v>
      </c>
      <c r="C7" s="97">
        <v>10</v>
      </c>
      <c r="D7" s="98" t="s">
        <v>142</v>
      </c>
    </row>
    <row r="8" spans="1:4" ht="63.75">
      <c r="A8" s="13"/>
      <c r="B8" s="94" t="s">
        <v>143</v>
      </c>
      <c r="C8" s="97">
        <v>7</v>
      </c>
      <c r="D8" s="99" t="s">
        <v>144</v>
      </c>
    </row>
    <row r="9" spans="1:4" ht="51">
      <c r="A9" s="13"/>
      <c r="B9" s="100" t="s">
        <v>145</v>
      </c>
      <c r="C9" s="92">
        <v>5</v>
      </c>
      <c r="D9" s="99" t="s">
        <v>146</v>
      </c>
    </row>
    <row r="10" spans="1:4" ht="15.75" customHeight="1">
      <c r="A10" s="13"/>
      <c r="B10" s="94" t="s">
        <v>147</v>
      </c>
      <c r="C10" s="92">
        <v>6</v>
      </c>
      <c r="D10" s="99" t="s">
        <v>148</v>
      </c>
    </row>
    <row r="11" spans="1:4" ht="63.75">
      <c r="A11" s="102"/>
      <c r="B11" s="94" t="s">
        <v>149</v>
      </c>
      <c r="C11" s="92">
        <v>6</v>
      </c>
      <c r="D11" s="99" t="s">
        <v>150</v>
      </c>
    </row>
    <row r="12" spans="1:4" ht="51">
      <c r="A12" s="13"/>
      <c r="B12" s="91" t="s">
        <v>151</v>
      </c>
      <c r="C12" s="103">
        <v>4</v>
      </c>
      <c r="D12" s="93" t="s">
        <v>152</v>
      </c>
    </row>
    <row r="13" spans="1:4" ht="76.5">
      <c r="A13" s="13"/>
      <c r="B13" s="91" t="s">
        <v>153</v>
      </c>
      <c r="C13" s="97">
        <v>9</v>
      </c>
      <c r="D13" s="93" t="s">
        <v>154</v>
      </c>
    </row>
    <row r="14" spans="1:4" ht="63.75">
      <c r="A14" s="13"/>
      <c r="B14" s="94" t="s">
        <v>155</v>
      </c>
      <c r="C14" s="92">
        <v>6</v>
      </c>
      <c r="D14" s="98" t="s">
        <v>157</v>
      </c>
    </row>
    <row r="15" spans="1:4" ht="38.25">
      <c r="A15" s="13"/>
      <c r="B15" s="91" t="s">
        <v>158</v>
      </c>
      <c r="C15" s="103">
        <v>4</v>
      </c>
      <c r="D15" s="93" t="s">
        <v>159</v>
      </c>
    </row>
    <row r="16" spans="1:4" ht="38.25">
      <c r="A16" s="13"/>
      <c r="B16" s="91" t="s">
        <v>160</v>
      </c>
      <c r="C16" s="92">
        <v>5</v>
      </c>
      <c r="D16" s="93" t="s">
        <v>161</v>
      </c>
    </row>
    <row r="17" spans="1:4" ht="38.25">
      <c r="A17" s="13"/>
      <c r="B17" s="94" t="s">
        <v>163</v>
      </c>
      <c r="C17" s="103">
        <v>3</v>
      </c>
      <c r="D17" s="98" t="s">
        <v>164</v>
      </c>
    </row>
    <row r="18" spans="1:4" ht="38.25">
      <c r="A18" s="13"/>
      <c r="B18" s="94" t="s">
        <v>165</v>
      </c>
      <c r="C18" s="103">
        <v>3</v>
      </c>
      <c r="D18" s="98" t="s">
        <v>166</v>
      </c>
    </row>
    <row r="19" spans="1:4" ht="89.25">
      <c r="A19" s="13"/>
      <c r="B19" s="94" t="s">
        <v>167</v>
      </c>
      <c r="C19" s="92">
        <v>5</v>
      </c>
      <c r="D19" s="98" t="s">
        <v>170</v>
      </c>
    </row>
    <row r="20" spans="1:4" ht="51">
      <c r="A20" s="13"/>
      <c r="B20" s="94" t="s">
        <v>174</v>
      </c>
      <c r="C20" s="97">
        <v>9</v>
      </c>
      <c r="D20" s="98" t="s">
        <v>175</v>
      </c>
    </row>
    <row r="21" spans="1:4" ht="38.25">
      <c r="A21" s="13"/>
      <c r="B21" s="91" t="s">
        <v>176</v>
      </c>
      <c r="C21" s="97">
        <v>7</v>
      </c>
      <c r="D21" s="93" t="s">
        <v>177</v>
      </c>
    </row>
    <row r="22" spans="1:4" ht="51">
      <c r="A22" s="13"/>
      <c r="B22" s="91" t="s">
        <v>178</v>
      </c>
      <c r="C22" s="97">
        <v>7</v>
      </c>
      <c r="D22" s="93" t="s">
        <v>179</v>
      </c>
    </row>
    <row r="23" spans="1:4" ht="51">
      <c r="A23" s="4"/>
      <c r="B23" s="94" t="s">
        <v>180</v>
      </c>
      <c r="C23" s="92">
        <v>5</v>
      </c>
      <c r="D23" s="98" t="s">
        <v>181</v>
      </c>
    </row>
    <row r="24" spans="1:4" ht="51">
      <c r="A24" s="4"/>
      <c r="B24" s="91" t="s">
        <v>182</v>
      </c>
      <c r="C24" s="103">
        <v>3</v>
      </c>
      <c r="D24" s="93" t="s">
        <v>183</v>
      </c>
    </row>
    <row r="25" spans="1:4" ht="76.5">
      <c r="A25" s="4"/>
      <c r="B25" s="94" t="s">
        <v>184</v>
      </c>
      <c r="C25" s="103">
        <v>4</v>
      </c>
      <c r="D25" s="98" t="s">
        <v>185</v>
      </c>
    </row>
    <row r="26" spans="1:4" ht="51">
      <c r="B26" s="91" t="s">
        <v>186</v>
      </c>
      <c r="C26" s="97">
        <v>8</v>
      </c>
      <c r="D26" s="93" t="s">
        <v>187</v>
      </c>
    </row>
    <row r="27" spans="1:4" ht="38.25">
      <c r="B27" s="94" t="s">
        <v>188</v>
      </c>
      <c r="C27" s="92">
        <v>6</v>
      </c>
      <c r="D27" s="98" t="s">
        <v>189</v>
      </c>
    </row>
    <row r="28" spans="1:4" ht="38.25">
      <c r="B28" s="111" t="s">
        <v>190</v>
      </c>
      <c r="C28" s="113">
        <v>6</v>
      </c>
      <c r="D28" s="115" t="s">
        <v>191</v>
      </c>
    </row>
    <row r="30" spans="1:4" ht="12.75">
      <c r="D30" s="117" t="s">
        <v>192</v>
      </c>
    </row>
    <row r="31" spans="1:4" ht="12.75">
      <c r="D31" s="117" t="s">
        <v>193</v>
      </c>
    </row>
    <row r="34" spans="2:17" ht="12.75">
      <c r="C34" s="118"/>
    </row>
    <row r="35" spans="2:17" ht="12.75">
      <c r="C35" s="118"/>
    </row>
    <row r="36" spans="2:17" ht="12.75">
      <c r="C36" s="118"/>
      <c r="D36" s="133"/>
    </row>
    <row r="37" spans="2:17" ht="14.25">
      <c r="C37" s="118"/>
      <c r="D37" s="133"/>
      <c r="E37" s="124"/>
      <c r="F37" s="124"/>
      <c r="G37" s="124"/>
      <c r="H37" s="124"/>
      <c r="I37" s="124"/>
      <c r="J37" s="124"/>
      <c r="K37" s="124"/>
      <c r="L37" s="124"/>
      <c r="M37" s="124"/>
      <c r="N37" s="124"/>
      <c r="O37" s="124"/>
      <c r="P37" s="124"/>
      <c r="Q37" s="126"/>
    </row>
    <row r="38" spans="2:17" ht="14.25">
      <c r="B38" s="128"/>
      <c r="C38" s="118"/>
      <c r="D38" s="133"/>
      <c r="E38" s="124"/>
      <c r="F38" s="124"/>
      <c r="G38" s="124"/>
      <c r="H38" s="124"/>
      <c r="I38" s="124"/>
      <c r="J38" s="124"/>
      <c r="K38" s="124"/>
      <c r="L38" s="124"/>
      <c r="M38" s="124"/>
      <c r="N38" s="124"/>
      <c r="O38" s="124"/>
      <c r="P38" s="124"/>
      <c r="Q38" s="126"/>
    </row>
    <row r="39" spans="2:17" ht="14.25">
      <c r="B39" s="128"/>
      <c r="C39" s="118"/>
      <c r="D39" s="133"/>
      <c r="E39" s="124"/>
      <c r="F39" s="124"/>
      <c r="G39" s="124"/>
      <c r="H39" s="124"/>
      <c r="I39" s="124"/>
      <c r="J39" s="124"/>
      <c r="K39" s="124"/>
      <c r="L39" s="124"/>
      <c r="M39" s="124"/>
      <c r="N39" s="124"/>
      <c r="O39" s="124"/>
      <c r="P39" s="124"/>
      <c r="Q39" s="126"/>
    </row>
    <row r="40" spans="2:17" ht="14.25">
      <c r="B40" s="128"/>
      <c r="C40" s="118"/>
      <c r="D40" s="133"/>
      <c r="E40" s="124"/>
      <c r="F40" s="124"/>
      <c r="G40" s="124"/>
      <c r="H40" s="124"/>
      <c r="I40" s="124"/>
      <c r="J40" s="124"/>
      <c r="K40" s="124"/>
      <c r="L40" s="124"/>
      <c r="M40" s="124"/>
      <c r="N40" s="124"/>
      <c r="O40" s="124"/>
      <c r="P40" s="124"/>
      <c r="Q40" s="124"/>
    </row>
    <row r="41" spans="2:17" ht="14.25">
      <c r="B41" s="128"/>
      <c r="C41" s="118"/>
      <c r="D41" s="133"/>
      <c r="E41" s="124"/>
      <c r="F41" s="124"/>
      <c r="G41" s="124"/>
      <c r="H41" s="124"/>
      <c r="I41" s="124"/>
      <c r="J41" s="124"/>
      <c r="K41" s="124"/>
      <c r="L41" s="124"/>
      <c r="M41" s="124"/>
      <c r="N41" s="124"/>
      <c r="O41" s="124"/>
      <c r="P41" s="124"/>
      <c r="Q41" s="124"/>
    </row>
    <row r="42" spans="2:17" ht="14.25">
      <c r="B42" s="128"/>
      <c r="C42" s="118"/>
      <c r="D42" s="133"/>
      <c r="E42" s="124"/>
      <c r="F42" s="124"/>
      <c r="G42" s="124"/>
      <c r="H42" s="124"/>
      <c r="I42" s="124"/>
      <c r="J42" s="124"/>
      <c r="K42" s="124"/>
      <c r="L42" s="124"/>
      <c r="M42" s="124"/>
      <c r="N42" s="124"/>
      <c r="O42" s="124"/>
      <c r="P42" s="124"/>
      <c r="Q42" s="124"/>
    </row>
    <row r="43" spans="2:17" ht="14.25">
      <c r="B43" s="128"/>
      <c r="C43" s="118"/>
      <c r="D43" s="133"/>
      <c r="E43" s="124"/>
      <c r="F43" s="124"/>
      <c r="G43" s="124"/>
      <c r="H43" s="124"/>
      <c r="I43" s="124"/>
      <c r="J43" s="124"/>
      <c r="K43" s="124"/>
      <c r="L43" s="124"/>
      <c r="M43" s="124"/>
      <c r="N43" s="124"/>
      <c r="O43" s="124"/>
      <c r="P43" s="124"/>
      <c r="Q43" s="124"/>
    </row>
    <row r="44" spans="2:17" ht="12.75">
      <c r="B44" s="133"/>
      <c r="C44" s="118"/>
      <c r="D44" s="133"/>
    </row>
    <row r="45" spans="2:17" ht="12.75">
      <c r="B45" s="134"/>
      <c r="C45" s="118"/>
      <c r="D45" s="133"/>
    </row>
    <row r="46" spans="2:17" ht="12.75">
      <c r="B46" s="128"/>
      <c r="C46" s="118"/>
      <c r="D46" s="133"/>
    </row>
    <row r="47" spans="2:17" ht="12.75">
      <c r="B47" s="134"/>
      <c r="C47" s="118"/>
      <c r="D47" s="133"/>
    </row>
    <row r="48" spans="2:17" ht="12.75">
      <c r="B48" s="133"/>
      <c r="C48" s="118"/>
      <c r="D48" s="133"/>
    </row>
    <row r="49" spans="2:3" ht="12.75">
      <c r="B49" s="134"/>
      <c r="C49" s="118"/>
    </row>
    <row r="50" spans="2:3" ht="12.75">
      <c r="B50" s="133"/>
      <c r="C50" s="118"/>
    </row>
    <row r="51" spans="2:3" ht="12.75">
      <c r="B51" s="134"/>
      <c r="C51" s="118"/>
    </row>
    <row r="52" spans="2:3" ht="12.75">
      <c r="B52" s="133"/>
      <c r="C52" s="118"/>
    </row>
    <row r="53" spans="2:3" ht="12.75">
      <c r="B53" s="134"/>
      <c r="C53" s="118"/>
    </row>
    <row r="54" spans="2:3" ht="12.75">
      <c r="B54" s="133"/>
      <c r="C54" s="118"/>
    </row>
    <row r="55" spans="2:3" ht="12.75">
      <c r="B55" s="134"/>
      <c r="C55" s="118"/>
    </row>
    <row r="56" spans="2:3" ht="12.75">
      <c r="B56" s="133"/>
      <c r="C56" s="118"/>
    </row>
    <row r="57" spans="2:3" ht="12.75">
      <c r="B57" s="134"/>
      <c r="C57" s="118"/>
    </row>
    <row r="58" spans="2:3" ht="12.75">
      <c r="B58" s="133"/>
      <c r="C58" s="118"/>
    </row>
    <row r="59" spans="2:3" ht="12.75">
      <c r="B59" s="134"/>
      <c r="C59" s="118"/>
    </row>
    <row r="60" spans="2:3" ht="12.75">
      <c r="B60" s="128"/>
      <c r="C60" s="118"/>
    </row>
    <row r="61" spans="2:3" ht="12.75">
      <c r="B61" s="134"/>
      <c r="C61" s="118"/>
    </row>
    <row r="62" spans="2:3" ht="12.75">
      <c r="B62" s="133"/>
      <c r="C62" s="118"/>
    </row>
    <row r="63" spans="2:3" ht="12.75">
      <c r="B63" s="134"/>
      <c r="C63" s="118"/>
    </row>
    <row r="64" spans="2:3" ht="12.75">
      <c r="B64" s="133"/>
      <c r="C64" s="118"/>
    </row>
    <row r="65" spans="2:3" ht="12.75">
      <c r="B65" s="134"/>
      <c r="C65" s="118"/>
    </row>
    <row r="66" spans="2:3" ht="12.75">
      <c r="B66" s="133"/>
      <c r="C66" s="118"/>
    </row>
    <row r="67" spans="2:3" ht="12.75">
      <c r="B67" s="134"/>
      <c r="C67" s="118"/>
    </row>
    <row r="68" spans="2:3" ht="12.75">
      <c r="B68" s="133"/>
      <c r="C68" s="118"/>
    </row>
    <row r="69" spans="2:3" ht="12.75">
      <c r="B69" s="134"/>
      <c r="C69" s="118"/>
    </row>
    <row r="70" spans="2:3" ht="12.75">
      <c r="B70" s="133"/>
      <c r="C70" s="118"/>
    </row>
    <row r="71" spans="2:3" ht="12.75">
      <c r="B71" s="134"/>
      <c r="C71" s="118"/>
    </row>
    <row r="72" spans="2:3" ht="12.75">
      <c r="B72" s="133"/>
      <c r="C72" s="118"/>
    </row>
    <row r="73" spans="2:3" ht="12.75">
      <c r="B73" s="134"/>
      <c r="C73" s="118"/>
    </row>
    <row r="74" spans="2:3" ht="12.75">
      <c r="B74" s="133"/>
      <c r="C74" s="118"/>
    </row>
    <row r="75" spans="2:3" ht="12.75">
      <c r="B75" s="134"/>
      <c r="C75" s="118"/>
    </row>
    <row r="76" spans="2:3" ht="12.75">
      <c r="B76" s="133"/>
      <c r="C76" s="118"/>
    </row>
    <row r="77" spans="2:3" ht="12.75">
      <c r="B77" s="134"/>
      <c r="C77" s="118"/>
    </row>
    <row r="78" spans="2:3" ht="12.75">
      <c r="B78" s="133"/>
      <c r="C78" s="118"/>
    </row>
    <row r="79" spans="2:3" ht="12.75">
      <c r="B79" s="134"/>
      <c r="C79" s="118"/>
    </row>
    <row r="80" spans="2:3" ht="12.75">
      <c r="B80" s="133"/>
      <c r="C80" s="118"/>
    </row>
    <row r="81" spans="2:3" ht="12.75">
      <c r="B81" s="134"/>
      <c r="C81" s="118"/>
    </row>
    <row r="82" spans="2:3" ht="12.75">
      <c r="B82" s="133"/>
      <c r="C82" s="118"/>
    </row>
    <row r="83" spans="2:3" ht="12.75">
      <c r="B83" s="134"/>
      <c r="C83" s="118"/>
    </row>
    <row r="84" spans="2:3" ht="12.75">
      <c r="B84" s="133"/>
      <c r="C84" s="118"/>
    </row>
    <row r="85" spans="2:3" ht="12.75">
      <c r="B85" s="134"/>
      <c r="C85" s="118"/>
    </row>
    <row r="86" spans="2:3" ht="12.75">
      <c r="B86" s="133"/>
      <c r="C86" s="118"/>
    </row>
    <row r="87" spans="2:3" ht="12.75">
      <c r="B87" s="134"/>
      <c r="C87" s="118"/>
    </row>
    <row r="88" spans="2:3" ht="12.75">
      <c r="B88" s="133"/>
      <c r="C88" s="118"/>
    </row>
    <row r="89" spans="2:3" ht="12.75">
      <c r="B89" s="134"/>
      <c r="C89" s="118"/>
    </row>
    <row r="90" spans="2:3" ht="12.75">
      <c r="B90" s="133"/>
      <c r="C90" s="118"/>
    </row>
    <row r="91" spans="2:3" ht="12.75">
      <c r="B91" s="134"/>
      <c r="C91" s="118"/>
    </row>
    <row r="92" spans="2:3" ht="12.75">
      <c r="B92" s="128"/>
      <c r="C92" s="118"/>
    </row>
    <row r="93" spans="2:3" ht="12.75">
      <c r="B93" s="134"/>
      <c r="C93" s="118"/>
    </row>
    <row r="94" spans="2:3" ht="12.75">
      <c r="B94" s="133"/>
      <c r="C94" s="118"/>
    </row>
    <row r="95" spans="2:3" ht="12.75">
      <c r="B95" s="134"/>
      <c r="C95" s="118"/>
    </row>
    <row r="96" spans="2:3" ht="12.75">
      <c r="B96" s="133"/>
      <c r="C96" s="118"/>
    </row>
    <row r="97" spans="2:3" ht="12.75">
      <c r="B97" s="134"/>
      <c r="C97" s="118"/>
    </row>
    <row r="98" spans="2:3" ht="12.75">
      <c r="B98" s="133"/>
      <c r="C98" s="118"/>
    </row>
    <row r="99" spans="2:3" ht="12.75">
      <c r="B99" s="134"/>
      <c r="C99" s="118"/>
    </row>
    <row r="100" spans="2:3" ht="12.75">
      <c r="B100" s="133"/>
      <c r="C100" s="118"/>
    </row>
    <row r="101" spans="2:3" ht="12.75">
      <c r="B101" s="134"/>
      <c r="C101" s="118"/>
    </row>
    <row r="102" spans="2:3" ht="12.75">
      <c r="B102" s="128"/>
      <c r="C102" s="118"/>
    </row>
    <row r="103" spans="2:3" ht="12.75">
      <c r="B103" s="134"/>
      <c r="C103" s="118"/>
    </row>
    <row r="104" spans="2:3" ht="12.75">
      <c r="B104" s="133"/>
      <c r="C104" s="118"/>
    </row>
    <row r="105" spans="2:3" ht="12.75">
      <c r="B105" s="134"/>
      <c r="C105" s="118"/>
    </row>
    <row r="106" spans="2:3" ht="12.75">
      <c r="B106" s="133"/>
      <c r="C106" s="118"/>
    </row>
  </sheetData>
  <mergeCells count="1">
    <mergeCell ref="B2:D2"/>
  </mergeCell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6100"/>
    <outlinePr summaryBelow="0" summaryRight="0"/>
  </sheetPr>
  <dimension ref="A1:AP195"/>
  <sheetViews>
    <sheetView workbookViewId="0">
      <pane ySplit="4" topLeftCell="A122" activePane="bottomLeft" state="frozen"/>
      <selection pane="bottomLeft" activeCell="B63" sqref="B63:C63"/>
    </sheetView>
  </sheetViews>
  <sheetFormatPr defaultColWidth="14.42578125" defaultRowHeight="15.75" customHeight="1"/>
  <cols>
    <col min="1" max="1" width="4.5703125" customWidth="1"/>
    <col min="2" max="2" width="31" customWidth="1"/>
    <col min="3" max="3" width="33.42578125" customWidth="1"/>
    <col min="4" max="4" width="33.7109375" customWidth="1"/>
    <col min="5" max="5" width="40.28515625" customWidth="1"/>
    <col min="6" max="6" width="50.28515625" customWidth="1"/>
    <col min="7" max="7" width="57.140625" customWidth="1"/>
    <col min="9" max="9" width="21.7109375" customWidth="1"/>
    <col min="10" max="10" width="28" customWidth="1"/>
    <col min="11" max="11" width="24.5703125" customWidth="1"/>
    <col min="12" max="12" width="22.5703125" customWidth="1"/>
    <col min="13" max="13" width="37.28515625" customWidth="1"/>
  </cols>
  <sheetData>
    <row r="1" spans="1:13" ht="12.75">
      <c r="A1" s="4"/>
      <c r="B1" s="4"/>
      <c r="C1" s="4"/>
      <c r="D1" s="4"/>
      <c r="E1" s="4"/>
      <c r="F1" s="4"/>
      <c r="G1" s="4"/>
      <c r="H1" s="4"/>
      <c r="I1" s="4"/>
      <c r="J1" s="4"/>
      <c r="K1" s="4"/>
      <c r="L1" s="4"/>
      <c r="M1" s="4"/>
    </row>
    <row r="2" spans="1:13" ht="18">
      <c r="A2" s="4"/>
      <c r="B2" s="308" t="s">
        <v>156</v>
      </c>
      <c r="C2" s="292"/>
      <c r="D2" s="292"/>
      <c r="E2" s="292"/>
      <c r="F2" s="292"/>
      <c r="G2" s="292"/>
      <c r="H2" s="4"/>
      <c r="I2" s="4"/>
      <c r="J2" s="4"/>
      <c r="K2" s="4"/>
      <c r="L2" s="4"/>
      <c r="M2" s="4"/>
    </row>
    <row r="3" spans="1:13" ht="12.75">
      <c r="A3" s="4"/>
      <c r="B3" s="7"/>
      <c r="C3" s="7"/>
      <c r="D3" s="7"/>
      <c r="E3" s="7"/>
      <c r="F3" s="7"/>
      <c r="G3" s="4"/>
      <c r="H3" s="4"/>
      <c r="I3" s="4"/>
      <c r="J3" s="4"/>
      <c r="K3" s="4"/>
      <c r="L3" s="4"/>
      <c r="M3" s="4"/>
    </row>
    <row r="4" spans="1:13" ht="33" customHeight="1">
      <c r="A4" s="13"/>
      <c r="B4" s="104" t="s">
        <v>162</v>
      </c>
      <c r="C4" s="104" t="s">
        <v>168</v>
      </c>
      <c r="D4" s="104" t="s">
        <v>169</v>
      </c>
      <c r="E4" s="104" t="s">
        <v>171</v>
      </c>
      <c r="F4" s="104" t="s">
        <v>172</v>
      </c>
      <c r="G4" s="105" t="s">
        <v>173</v>
      </c>
      <c r="H4" s="4"/>
      <c r="I4" s="4"/>
      <c r="J4" s="4"/>
      <c r="K4" s="4"/>
      <c r="L4" s="4"/>
      <c r="M4" s="4"/>
    </row>
    <row r="5" spans="1:13" ht="12.75">
      <c r="A5" s="13"/>
      <c r="B5" s="106"/>
      <c r="C5" s="106"/>
      <c r="D5" s="107"/>
      <c r="E5" s="108"/>
      <c r="F5" s="106"/>
      <c r="G5" s="109"/>
      <c r="H5" s="4"/>
      <c r="I5" s="4"/>
      <c r="J5" s="4"/>
      <c r="K5" s="4"/>
      <c r="L5" s="4"/>
      <c r="M5" s="4"/>
    </row>
    <row r="6" spans="1:13" ht="12.75">
      <c r="A6" s="13"/>
      <c r="B6" s="110"/>
      <c r="C6" s="110"/>
      <c r="D6" s="112"/>
      <c r="E6" s="114"/>
      <c r="F6" s="110"/>
      <c r="G6" s="116"/>
      <c r="H6" s="4"/>
      <c r="I6" s="4"/>
      <c r="J6" s="4"/>
      <c r="K6" s="4"/>
      <c r="L6" s="4"/>
      <c r="M6" s="4"/>
    </row>
    <row r="7" spans="1:13" ht="12.75">
      <c r="A7" s="13"/>
      <c r="B7" s="106"/>
      <c r="C7" s="106"/>
      <c r="D7" s="107"/>
      <c r="E7" s="108"/>
      <c r="F7" s="106"/>
      <c r="G7" s="109"/>
      <c r="H7" s="4"/>
      <c r="I7" s="4"/>
      <c r="J7" s="4"/>
      <c r="K7" s="4"/>
      <c r="L7" s="4"/>
      <c r="M7" s="4"/>
    </row>
    <row r="8" spans="1:13" ht="12.75">
      <c r="A8" s="13"/>
      <c r="B8" s="110"/>
      <c r="C8" s="110"/>
      <c r="D8" s="112"/>
      <c r="E8" s="114"/>
      <c r="F8" s="110"/>
      <c r="G8" s="116"/>
      <c r="H8" s="4"/>
      <c r="I8" s="4"/>
      <c r="J8" s="4"/>
      <c r="K8" s="4"/>
      <c r="L8" s="4"/>
      <c r="M8" s="4"/>
    </row>
    <row r="9" spans="1:13" ht="12.75">
      <c r="A9" s="13"/>
      <c r="B9" s="106"/>
      <c r="C9" s="106"/>
      <c r="D9" s="107"/>
      <c r="E9" s="107"/>
      <c r="F9" s="106"/>
      <c r="G9" s="109"/>
      <c r="H9" s="4"/>
      <c r="I9" s="4"/>
      <c r="J9" s="4"/>
      <c r="K9" s="4"/>
      <c r="L9" s="4"/>
      <c r="M9" s="4"/>
    </row>
    <row r="10" spans="1:13" ht="12.75">
      <c r="A10" s="13"/>
      <c r="B10" s="110"/>
      <c r="C10" s="110"/>
      <c r="D10" s="112"/>
      <c r="E10" s="112"/>
      <c r="F10" s="110"/>
      <c r="G10" s="116"/>
      <c r="H10" s="4"/>
      <c r="I10" s="4"/>
      <c r="J10" s="4"/>
      <c r="K10" s="4"/>
      <c r="L10" s="4"/>
      <c r="M10" s="4"/>
    </row>
    <row r="11" spans="1:13" ht="12.75">
      <c r="A11" s="13"/>
      <c r="B11" s="106"/>
      <c r="C11" s="106"/>
      <c r="D11" s="121"/>
      <c r="E11" s="107"/>
      <c r="F11" s="106"/>
      <c r="G11" s="109"/>
      <c r="H11" s="4"/>
      <c r="I11" s="4"/>
      <c r="J11" s="4"/>
      <c r="K11" s="4"/>
      <c r="L11" s="4"/>
      <c r="M11" s="4"/>
    </row>
    <row r="12" spans="1:13" ht="12.75">
      <c r="A12" s="13"/>
      <c r="B12" s="110"/>
      <c r="C12" s="110"/>
      <c r="D12" s="112"/>
      <c r="E12" s="112"/>
      <c r="F12" s="110"/>
      <c r="G12" s="116"/>
      <c r="H12" s="4"/>
      <c r="I12" s="4"/>
      <c r="J12" s="4"/>
      <c r="K12" s="4"/>
      <c r="L12" s="4"/>
      <c r="M12" s="4"/>
    </row>
    <row r="13" spans="1:13" ht="12.75">
      <c r="A13" s="13"/>
      <c r="B13" s="106"/>
      <c r="C13" s="106"/>
      <c r="D13" s="107"/>
      <c r="E13" s="107"/>
      <c r="F13" s="106"/>
      <c r="G13" s="109"/>
      <c r="H13" s="4"/>
      <c r="I13" s="4"/>
      <c r="J13" s="4"/>
      <c r="K13" s="4"/>
      <c r="L13" s="4"/>
      <c r="M13" s="4"/>
    </row>
    <row r="14" spans="1:13" ht="12.75">
      <c r="A14" s="13"/>
      <c r="B14" s="110"/>
      <c r="C14" s="110"/>
      <c r="D14" s="112"/>
      <c r="E14" s="112"/>
      <c r="F14" s="110"/>
      <c r="G14" s="116"/>
      <c r="H14" s="4"/>
      <c r="I14" s="4"/>
      <c r="J14" s="4"/>
      <c r="K14" s="4"/>
      <c r="L14" s="4"/>
      <c r="M14" s="4"/>
    </row>
    <row r="15" spans="1:13" ht="12.75">
      <c r="A15" s="13"/>
      <c r="B15" s="106"/>
      <c r="C15" s="106"/>
      <c r="D15" s="107"/>
      <c r="E15" s="107"/>
      <c r="F15" s="106"/>
      <c r="G15" s="109"/>
      <c r="H15" s="4"/>
      <c r="I15" s="4"/>
      <c r="J15" s="4"/>
      <c r="K15" s="4"/>
      <c r="L15" s="4"/>
      <c r="M15" s="4"/>
    </row>
    <row r="16" spans="1:13" ht="12.75">
      <c r="A16" s="13"/>
      <c r="B16" s="110"/>
      <c r="C16" s="110"/>
      <c r="D16" s="110"/>
      <c r="E16" s="110"/>
      <c r="F16" s="110"/>
      <c r="G16" s="116"/>
      <c r="H16" s="4"/>
      <c r="I16" s="4"/>
      <c r="J16" s="4"/>
      <c r="K16" s="4"/>
      <c r="L16" s="4"/>
      <c r="M16" s="4"/>
    </row>
    <row r="17" spans="1:42" ht="12.75">
      <c r="A17" s="13"/>
      <c r="B17" s="106"/>
      <c r="C17" s="106"/>
      <c r="D17" s="106"/>
      <c r="E17" s="106"/>
      <c r="F17" s="106"/>
      <c r="G17" s="109"/>
      <c r="H17" s="4"/>
      <c r="I17" s="4"/>
      <c r="J17" s="4"/>
      <c r="K17" s="4"/>
      <c r="L17" s="4"/>
      <c r="M17" s="4"/>
    </row>
    <row r="18" spans="1:42" ht="12.75">
      <c r="A18" s="13"/>
      <c r="B18" s="110"/>
      <c r="C18" s="110"/>
      <c r="D18" s="110"/>
      <c r="E18" s="110"/>
      <c r="F18" s="110"/>
      <c r="G18" s="116"/>
      <c r="H18" s="4"/>
      <c r="I18" s="4"/>
      <c r="J18" s="4"/>
      <c r="K18" s="4"/>
      <c r="L18" s="4"/>
      <c r="M18" s="4"/>
    </row>
    <row r="19" spans="1:42" ht="12.75">
      <c r="A19" s="13"/>
      <c r="B19" s="106"/>
      <c r="C19" s="106"/>
      <c r="D19" s="106"/>
      <c r="E19" s="106"/>
      <c r="F19" s="106"/>
      <c r="G19" s="109"/>
      <c r="H19" s="4"/>
      <c r="I19" s="4"/>
      <c r="J19" s="4"/>
      <c r="K19" s="4"/>
      <c r="L19" s="4"/>
      <c r="M19" s="4"/>
    </row>
    <row r="20" spans="1:42" ht="12.75">
      <c r="A20" s="13"/>
      <c r="B20" s="130"/>
      <c r="C20" s="130"/>
      <c r="D20" s="130"/>
      <c r="E20" s="130"/>
      <c r="F20" s="130"/>
      <c r="G20" s="132"/>
      <c r="H20" s="4"/>
      <c r="I20" s="4"/>
      <c r="J20" s="4"/>
      <c r="K20" s="4"/>
      <c r="L20" s="4"/>
      <c r="M20" s="4"/>
    </row>
    <row r="21" spans="1:42" ht="12.75">
      <c r="H21" s="4"/>
      <c r="I21" s="4"/>
      <c r="J21" s="4"/>
      <c r="K21" s="4"/>
      <c r="L21" s="4"/>
      <c r="M21" s="4"/>
    </row>
    <row r="22" spans="1:42" ht="12.75">
      <c r="H22" s="4"/>
      <c r="I22" s="4"/>
      <c r="J22" s="4"/>
      <c r="K22" s="4"/>
      <c r="L22" s="4"/>
      <c r="M22" s="4"/>
    </row>
    <row r="23" spans="1:42">
      <c r="B23" s="376" t="s">
        <v>194</v>
      </c>
      <c r="C23" s="292"/>
      <c r="D23" s="292"/>
      <c r="E23" s="292"/>
      <c r="H23" s="4"/>
      <c r="I23" s="4"/>
      <c r="J23" s="4"/>
      <c r="K23" s="4"/>
      <c r="L23" s="4"/>
      <c r="M23" s="4"/>
    </row>
    <row r="24" spans="1:42" ht="12.75">
      <c r="H24" s="4"/>
      <c r="I24" s="4"/>
      <c r="J24" s="4"/>
      <c r="K24" s="4"/>
      <c r="L24" s="4"/>
      <c r="M24" s="4"/>
    </row>
    <row r="25" spans="1:42" ht="12.75">
      <c r="A25" s="135"/>
      <c r="B25" s="136" t="s">
        <v>195</v>
      </c>
      <c r="C25" s="137"/>
      <c r="D25" s="135"/>
      <c r="E25" s="135"/>
      <c r="F25" s="137"/>
      <c r="G25" s="137"/>
      <c r="H25" s="4"/>
      <c r="I25" s="4"/>
      <c r="J25" s="4"/>
      <c r="K25" s="4"/>
      <c r="L25" s="4"/>
      <c r="M25" s="4"/>
      <c r="N25" s="137"/>
      <c r="O25" s="137"/>
      <c r="P25" s="137"/>
      <c r="Q25" s="137"/>
      <c r="R25" s="137"/>
      <c r="S25" s="137"/>
      <c r="T25" s="137"/>
      <c r="U25" s="137"/>
      <c r="V25" s="137"/>
      <c r="W25" s="137"/>
      <c r="X25" s="137"/>
      <c r="Y25" s="137"/>
      <c r="Z25" s="137"/>
      <c r="AA25" s="137"/>
      <c r="AB25" s="137"/>
      <c r="AC25" s="137"/>
      <c r="AD25" s="137"/>
      <c r="AE25" s="137"/>
      <c r="AF25" s="137"/>
      <c r="AG25" s="137"/>
      <c r="AH25" s="137"/>
      <c r="AI25" s="137"/>
      <c r="AJ25" s="137"/>
      <c r="AK25" s="137"/>
      <c r="AL25" s="137"/>
      <c r="AM25" s="137"/>
      <c r="AN25" s="137"/>
      <c r="AO25" s="137"/>
      <c r="AP25" s="137"/>
    </row>
    <row r="26" spans="1:42" ht="12.75">
      <c r="B26" s="375" t="s">
        <v>196</v>
      </c>
      <c r="C26" s="292"/>
      <c r="D26" s="292"/>
      <c r="E26" s="292"/>
      <c r="F26" s="292"/>
      <c r="G26" s="292"/>
      <c r="H26" s="4"/>
      <c r="I26" s="4"/>
      <c r="J26" s="4"/>
      <c r="K26" s="4"/>
      <c r="L26" s="4"/>
      <c r="M26" s="4"/>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8"/>
      <c r="AL26" s="138"/>
      <c r="AM26" s="138"/>
      <c r="AN26" s="138"/>
      <c r="AO26" s="138"/>
      <c r="AP26" s="138"/>
    </row>
    <row r="27" spans="1:42" ht="12.75">
      <c r="B27" s="139" t="s">
        <v>197</v>
      </c>
      <c r="C27" s="138"/>
      <c r="D27" s="138"/>
      <c r="E27" s="138"/>
      <c r="F27" s="138"/>
      <c r="G27" s="138"/>
      <c r="H27" s="4"/>
      <c r="I27" s="4"/>
      <c r="J27" s="4"/>
      <c r="K27" s="4"/>
      <c r="L27" s="4"/>
      <c r="M27" s="4"/>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8"/>
      <c r="AL27" s="138"/>
      <c r="AM27" s="138"/>
      <c r="AN27" s="138"/>
      <c r="AO27" s="138"/>
      <c r="AP27" s="138"/>
    </row>
    <row r="28" spans="1:42" ht="12.75">
      <c r="B28" s="139" t="s">
        <v>198</v>
      </c>
      <c r="C28" s="138"/>
      <c r="D28" s="138"/>
      <c r="E28" s="138"/>
      <c r="F28" s="138"/>
      <c r="G28" s="138"/>
      <c r="H28" s="4"/>
      <c r="I28" s="4"/>
      <c r="J28" s="4"/>
      <c r="K28" s="4"/>
      <c r="L28" s="4"/>
      <c r="M28" s="4"/>
      <c r="N28" s="139"/>
      <c r="O28" s="139"/>
      <c r="P28" s="139"/>
      <c r="Q28" s="139"/>
      <c r="R28" s="139"/>
      <c r="S28" s="139"/>
      <c r="T28" s="139"/>
      <c r="U28" s="139"/>
      <c r="V28" s="139"/>
      <c r="W28" s="139"/>
      <c r="X28" s="139"/>
      <c r="Y28" s="139"/>
      <c r="Z28" s="139"/>
      <c r="AA28" s="139"/>
      <c r="AB28" s="139"/>
      <c r="AC28" s="139"/>
      <c r="AD28" s="139"/>
      <c r="AE28" s="139"/>
      <c r="AF28" s="139"/>
      <c r="AG28" s="139"/>
      <c r="AH28" s="139"/>
      <c r="AI28" s="139"/>
      <c r="AJ28" s="139"/>
      <c r="AK28" s="139"/>
      <c r="AL28" s="139"/>
      <c r="AM28" s="138"/>
      <c r="AN28" s="138"/>
      <c r="AO28" s="138"/>
      <c r="AP28" s="138"/>
    </row>
    <row r="29" spans="1:42" ht="12.75">
      <c r="B29" s="138"/>
      <c r="C29" s="138"/>
      <c r="D29" s="138"/>
      <c r="E29" s="138"/>
      <c r="F29" s="138"/>
      <c r="G29" s="138"/>
      <c r="H29" s="4"/>
      <c r="I29" s="4"/>
      <c r="J29" s="4"/>
      <c r="K29" s="4"/>
      <c r="L29" s="4"/>
      <c r="M29" s="4"/>
      <c r="N29" s="139"/>
      <c r="O29" s="139"/>
      <c r="P29" s="139"/>
      <c r="Q29" s="139"/>
      <c r="R29" s="139"/>
      <c r="S29" s="138"/>
      <c r="T29" s="138"/>
      <c r="U29" s="138"/>
      <c r="V29" s="138"/>
      <c r="W29" s="138"/>
      <c r="X29" s="138"/>
      <c r="Y29" s="138"/>
      <c r="Z29" s="138"/>
      <c r="AA29" s="138"/>
      <c r="AB29" s="138"/>
      <c r="AC29" s="138"/>
      <c r="AD29" s="138"/>
      <c r="AE29" s="138"/>
      <c r="AF29" s="138"/>
      <c r="AG29" s="138"/>
      <c r="AH29" s="138"/>
      <c r="AI29" s="138"/>
      <c r="AJ29" s="138"/>
      <c r="AK29" s="138"/>
      <c r="AL29" s="138"/>
      <c r="AM29" s="138"/>
      <c r="AN29" s="138"/>
      <c r="AO29" s="138"/>
      <c r="AP29" s="138"/>
    </row>
    <row r="30" spans="1:42" ht="12.75">
      <c r="B30" s="138"/>
      <c r="C30" s="138"/>
      <c r="D30" s="138"/>
      <c r="E30" s="138"/>
      <c r="F30" s="138"/>
      <c r="G30" s="138"/>
      <c r="H30" s="4"/>
      <c r="I30" s="4"/>
      <c r="J30" s="4"/>
      <c r="K30" s="4"/>
      <c r="L30" s="4"/>
      <c r="M30" s="4"/>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8"/>
      <c r="AL30" s="138"/>
      <c r="AM30" s="138"/>
      <c r="AN30" s="138"/>
      <c r="AO30" s="138"/>
      <c r="AP30" s="138"/>
    </row>
    <row r="31" spans="1:42" ht="14.25">
      <c r="B31" s="368" t="s">
        <v>199</v>
      </c>
      <c r="C31" s="366"/>
      <c r="D31" s="138"/>
      <c r="E31" s="138"/>
      <c r="F31" s="138"/>
      <c r="G31" s="138"/>
      <c r="H31" s="4"/>
      <c r="I31" s="4"/>
      <c r="J31" s="4"/>
      <c r="K31" s="4"/>
      <c r="L31" s="4"/>
      <c r="M31" s="4"/>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8"/>
      <c r="AK31" s="138"/>
      <c r="AL31" s="138"/>
      <c r="AM31" s="138"/>
      <c r="AN31" s="138"/>
      <c r="AO31" s="138"/>
      <c r="AP31" s="138"/>
    </row>
    <row r="32" spans="1:42" ht="12.75">
      <c r="B32" s="367" t="s">
        <v>200</v>
      </c>
      <c r="C32" s="357"/>
      <c r="D32" s="370"/>
      <c r="E32" s="344"/>
      <c r="F32" s="344"/>
      <c r="G32" s="357"/>
      <c r="H32" s="4"/>
      <c r="I32" s="4"/>
      <c r="J32" s="4"/>
      <c r="K32" s="4"/>
      <c r="L32" s="4"/>
      <c r="M32" s="4"/>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8"/>
      <c r="AL32" s="138"/>
      <c r="AM32" s="138"/>
      <c r="AN32" s="138"/>
      <c r="AO32" s="138"/>
      <c r="AP32" s="138"/>
    </row>
    <row r="33" spans="2:42" ht="12.75">
      <c r="B33" s="374" t="s">
        <v>201</v>
      </c>
      <c r="C33" s="357"/>
      <c r="D33" s="371"/>
      <c r="E33" s="344"/>
      <c r="F33" s="344"/>
      <c r="G33" s="357"/>
      <c r="H33" s="4"/>
      <c r="I33" s="4"/>
      <c r="J33" s="4"/>
      <c r="K33" s="4"/>
      <c r="L33" s="4"/>
      <c r="M33" s="4"/>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8"/>
      <c r="AL33" s="138"/>
      <c r="AM33" s="138"/>
      <c r="AN33" s="138"/>
      <c r="AO33" s="138"/>
      <c r="AP33" s="138"/>
    </row>
    <row r="34" spans="2:42" ht="12.75">
      <c r="B34" s="367" t="s">
        <v>202</v>
      </c>
      <c r="C34" s="357"/>
      <c r="D34" s="370"/>
      <c r="E34" s="344"/>
      <c r="F34" s="344"/>
      <c r="G34" s="357"/>
      <c r="H34" s="4"/>
      <c r="I34" s="4"/>
      <c r="J34" s="4"/>
      <c r="K34" s="4"/>
      <c r="L34" s="4"/>
      <c r="M34" s="4"/>
      <c r="N34" s="139"/>
      <c r="O34" s="139"/>
      <c r="P34" s="139"/>
      <c r="Q34" s="139"/>
      <c r="R34" s="139"/>
      <c r="S34" s="139"/>
      <c r="T34" s="139"/>
      <c r="U34" s="139"/>
      <c r="V34" s="139"/>
      <c r="W34" s="139"/>
      <c r="X34" s="139"/>
      <c r="Y34" s="139"/>
      <c r="Z34" s="139"/>
      <c r="AA34" s="139"/>
      <c r="AB34" s="139"/>
      <c r="AC34" s="139"/>
      <c r="AD34" s="139"/>
      <c r="AE34" s="139"/>
      <c r="AF34" s="139"/>
      <c r="AG34" s="139"/>
      <c r="AH34" s="139"/>
      <c r="AI34" s="139"/>
      <c r="AJ34" s="139"/>
      <c r="AK34" s="139"/>
      <c r="AL34" s="138"/>
      <c r="AM34" s="138"/>
      <c r="AN34" s="138"/>
      <c r="AO34" s="138"/>
      <c r="AP34" s="138"/>
    </row>
    <row r="35" spans="2:42" ht="12.75">
      <c r="B35" s="369" t="s">
        <v>203</v>
      </c>
      <c r="C35" s="357"/>
      <c r="D35" s="371"/>
      <c r="E35" s="344"/>
      <c r="F35" s="344"/>
      <c r="G35" s="357"/>
      <c r="H35" s="4"/>
      <c r="I35" s="4"/>
      <c r="J35" s="4"/>
      <c r="K35" s="4"/>
      <c r="L35" s="4"/>
      <c r="M35" s="4"/>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8"/>
      <c r="AL35" s="138"/>
      <c r="AM35" s="138"/>
      <c r="AN35" s="138"/>
      <c r="AO35" s="138"/>
      <c r="AP35" s="138"/>
    </row>
    <row r="36" spans="2:42" ht="12.75">
      <c r="B36" s="367" t="s">
        <v>204</v>
      </c>
      <c r="C36" s="357"/>
      <c r="D36" s="370"/>
      <c r="E36" s="344"/>
      <c r="F36" s="344"/>
      <c r="G36" s="357"/>
      <c r="H36" s="4"/>
      <c r="I36" s="4"/>
      <c r="J36" s="4"/>
      <c r="K36" s="4"/>
      <c r="L36" s="4"/>
      <c r="M36" s="4"/>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8"/>
      <c r="AL36" s="138"/>
      <c r="AM36" s="138"/>
      <c r="AN36" s="138"/>
      <c r="AO36" s="138"/>
      <c r="AP36" s="138"/>
    </row>
    <row r="37" spans="2:42" ht="12.75">
      <c r="B37" s="150" t="s">
        <v>207</v>
      </c>
      <c r="H37" s="4"/>
      <c r="I37" s="4"/>
      <c r="J37" s="4"/>
      <c r="K37" s="4"/>
      <c r="L37" s="4"/>
      <c r="M37" s="4"/>
      <c r="N37" s="139"/>
      <c r="O37" s="139"/>
      <c r="P37" s="139"/>
      <c r="Q37" s="139"/>
      <c r="R37" s="139"/>
      <c r="S37" s="139"/>
      <c r="T37" s="139"/>
      <c r="U37" s="139"/>
      <c r="V37" s="138"/>
      <c r="W37" s="138"/>
      <c r="X37" s="138"/>
      <c r="Y37" s="138"/>
      <c r="Z37" s="138"/>
      <c r="AA37" s="138"/>
      <c r="AB37" s="138"/>
      <c r="AC37" s="138"/>
      <c r="AD37" s="138"/>
      <c r="AE37" s="138"/>
      <c r="AF37" s="138"/>
      <c r="AG37" s="138"/>
      <c r="AH37" s="138"/>
      <c r="AI37" s="138"/>
      <c r="AJ37" s="138"/>
      <c r="AK37" s="138"/>
      <c r="AL37" s="138"/>
      <c r="AM37" s="138"/>
      <c r="AN37" s="138"/>
      <c r="AO37" s="138"/>
      <c r="AP37" s="138"/>
    </row>
    <row r="38" spans="2:42" ht="12.75">
      <c r="B38" s="150" t="s">
        <v>208</v>
      </c>
      <c r="H38" s="4"/>
      <c r="I38" s="4"/>
      <c r="J38" s="4"/>
      <c r="K38" s="4"/>
      <c r="L38" s="4"/>
      <c r="M38" s="4"/>
      <c r="N38" s="139"/>
      <c r="O38" s="139"/>
      <c r="P38" s="138"/>
      <c r="Q38" s="138"/>
      <c r="R38" s="138"/>
      <c r="S38" s="138"/>
      <c r="T38" s="138"/>
      <c r="U38" s="138"/>
      <c r="V38" s="138"/>
      <c r="W38" s="138"/>
      <c r="X38" s="138"/>
      <c r="Y38" s="138"/>
      <c r="Z38" s="138"/>
      <c r="AA38" s="138"/>
      <c r="AB38" s="138"/>
      <c r="AC38" s="138"/>
      <c r="AD38" s="138"/>
      <c r="AE38" s="138"/>
      <c r="AF38" s="138"/>
      <c r="AG38" s="138"/>
      <c r="AH38" s="138"/>
      <c r="AI38" s="138"/>
      <c r="AJ38" s="138"/>
      <c r="AK38" s="138"/>
      <c r="AL38" s="138"/>
      <c r="AM38" s="138"/>
      <c r="AN38" s="138"/>
      <c r="AO38" s="138"/>
      <c r="AP38" s="138"/>
    </row>
    <row r="39" spans="2:42" ht="12.75">
      <c r="B39" s="150" t="s">
        <v>209</v>
      </c>
      <c r="H39" s="4"/>
      <c r="I39" s="4"/>
      <c r="J39" s="4"/>
      <c r="K39" s="4"/>
      <c r="L39" s="4"/>
      <c r="M39" s="4"/>
      <c r="N39" s="139"/>
      <c r="O39" s="139"/>
      <c r="P39" s="139"/>
      <c r="Q39" s="139"/>
      <c r="R39" s="139"/>
      <c r="S39" s="139"/>
      <c r="T39" s="138"/>
      <c r="U39" s="138"/>
      <c r="V39" s="138"/>
      <c r="W39" s="138"/>
      <c r="X39" s="138"/>
      <c r="Y39" s="138"/>
      <c r="Z39" s="138"/>
      <c r="AA39" s="138"/>
      <c r="AB39" s="138"/>
      <c r="AC39" s="138"/>
      <c r="AD39" s="138"/>
      <c r="AE39" s="138"/>
      <c r="AF39" s="138"/>
      <c r="AG39" s="138"/>
      <c r="AH39" s="138"/>
      <c r="AI39" s="138"/>
      <c r="AJ39" s="138"/>
      <c r="AK39" s="138"/>
      <c r="AL39" s="138"/>
      <c r="AM39" s="138"/>
      <c r="AN39" s="138"/>
      <c r="AO39" s="138"/>
      <c r="AP39" s="138"/>
    </row>
    <row r="40" spans="2:42" ht="12.75">
      <c r="B40" s="152"/>
      <c r="C40" s="138"/>
      <c r="D40" s="138"/>
      <c r="E40" s="138"/>
      <c r="F40" s="138"/>
      <c r="G40" s="138"/>
      <c r="H40" s="4"/>
      <c r="I40" s="4"/>
      <c r="J40" s="4"/>
      <c r="K40" s="4"/>
      <c r="L40" s="4"/>
      <c r="M40" s="4"/>
      <c r="N40" s="138"/>
      <c r="O40" s="138"/>
      <c r="P40" s="138"/>
      <c r="Q40" s="138"/>
      <c r="R40" s="138"/>
      <c r="S40" s="138"/>
      <c r="T40" s="138"/>
      <c r="U40" s="138"/>
      <c r="V40" s="138"/>
      <c r="W40" s="138"/>
      <c r="X40" s="138"/>
      <c r="Y40" s="138"/>
      <c r="Z40" s="138"/>
      <c r="AA40" s="138"/>
      <c r="AB40" s="138"/>
      <c r="AC40" s="138"/>
      <c r="AD40" s="138"/>
      <c r="AE40" s="138"/>
      <c r="AF40" s="138"/>
      <c r="AG40" s="138"/>
      <c r="AH40" s="138"/>
      <c r="AI40" s="138"/>
      <c r="AJ40" s="138"/>
      <c r="AK40" s="138"/>
      <c r="AL40" s="138"/>
      <c r="AM40" s="138"/>
      <c r="AN40" s="138"/>
      <c r="AO40" s="138"/>
      <c r="AP40" s="138"/>
    </row>
    <row r="41" spans="2:42" ht="12.75">
      <c r="C41" s="138"/>
      <c r="D41" s="138"/>
      <c r="E41" s="138"/>
      <c r="F41" s="138"/>
      <c r="G41" s="138"/>
      <c r="H41" s="4"/>
      <c r="I41" s="4"/>
      <c r="J41" s="4"/>
      <c r="K41" s="4"/>
      <c r="L41" s="4"/>
      <c r="M41" s="4"/>
      <c r="N41" s="139"/>
      <c r="O41" s="139"/>
      <c r="P41" s="139"/>
      <c r="Q41" s="139"/>
      <c r="R41" s="139"/>
      <c r="S41" s="139"/>
      <c r="T41" s="138"/>
      <c r="U41" s="138"/>
      <c r="V41" s="138"/>
      <c r="W41" s="138"/>
      <c r="X41" s="138"/>
      <c r="Y41" s="138"/>
      <c r="Z41" s="138"/>
      <c r="AA41" s="138"/>
      <c r="AB41" s="138"/>
      <c r="AC41" s="138"/>
      <c r="AD41" s="138"/>
      <c r="AE41" s="138"/>
      <c r="AF41" s="138"/>
      <c r="AG41" s="138"/>
      <c r="AH41" s="138"/>
      <c r="AI41" s="138"/>
      <c r="AJ41" s="138"/>
      <c r="AK41" s="138"/>
      <c r="AL41" s="138"/>
      <c r="AM41" s="138"/>
      <c r="AN41" s="138"/>
      <c r="AO41" s="138"/>
      <c r="AP41" s="138"/>
    </row>
    <row r="42" spans="2:42" ht="14.25">
      <c r="B42" s="368" t="s">
        <v>211</v>
      </c>
      <c r="C42" s="366"/>
      <c r="D42" s="138"/>
      <c r="E42" s="138"/>
      <c r="F42" s="138"/>
      <c r="G42" s="138"/>
      <c r="H42" s="4"/>
      <c r="I42" s="4"/>
      <c r="J42" s="4"/>
      <c r="K42" s="4"/>
      <c r="L42" s="4"/>
      <c r="M42" s="4"/>
      <c r="N42" s="138"/>
      <c r="O42" s="138"/>
      <c r="P42" s="138"/>
      <c r="Q42" s="138"/>
      <c r="R42" s="138"/>
      <c r="S42" s="138"/>
      <c r="T42" s="138"/>
      <c r="U42" s="138"/>
      <c r="V42" s="138"/>
      <c r="W42" s="138"/>
      <c r="X42" s="138"/>
      <c r="Y42" s="138"/>
      <c r="Z42" s="138"/>
      <c r="AA42" s="138"/>
      <c r="AB42" s="138"/>
      <c r="AC42" s="138"/>
      <c r="AD42" s="138"/>
      <c r="AE42" s="138"/>
      <c r="AF42" s="138"/>
      <c r="AG42" s="138"/>
      <c r="AH42" s="138"/>
      <c r="AI42" s="138"/>
      <c r="AJ42" s="138"/>
      <c r="AK42" s="138"/>
      <c r="AL42" s="138"/>
      <c r="AM42" s="138"/>
      <c r="AN42" s="138"/>
      <c r="AO42" s="138"/>
      <c r="AP42" s="138"/>
    </row>
    <row r="43" spans="2:42" ht="12.75">
      <c r="B43" s="367" t="s">
        <v>212</v>
      </c>
      <c r="C43" s="357"/>
      <c r="D43" s="370"/>
      <c r="E43" s="344"/>
      <c r="F43" s="344"/>
      <c r="G43" s="357"/>
      <c r="H43" s="4"/>
      <c r="I43" s="4"/>
      <c r="J43" s="4"/>
      <c r="K43" s="4"/>
      <c r="L43" s="4"/>
      <c r="M43" s="4"/>
      <c r="N43" s="139"/>
      <c r="O43" s="139"/>
      <c r="P43" s="139"/>
      <c r="Q43" s="139"/>
      <c r="R43" s="139"/>
      <c r="S43" s="139"/>
      <c r="T43" s="139"/>
      <c r="U43" s="139"/>
      <c r="V43" s="139"/>
      <c r="W43" s="139"/>
      <c r="X43" s="139"/>
      <c r="Y43" s="139"/>
      <c r="Z43" s="139"/>
      <c r="AA43" s="139"/>
      <c r="AB43" s="139"/>
      <c r="AC43" s="139"/>
      <c r="AD43" s="139"/>
      <c r="AE43" s="139"/>
      <c r="AF43" s="139"/>
      <c r="AG43" s="139"/>
      <c r="AH43" s="139"/>
      <c r="AI43" s="139"/>
      <c r="AJ43" s="139"/>
      <c r="AK43" s="139"/>
      <c r="AL43" s="139"/>
      <c r="AM43" s="139"/>
      <c r="AN43" s="139"/>
      <c r="AO43" s="138"/>
      <c r="AP43" s="138"/>
    </row>
    <row r="44" spans="2:42" ht="12.75">
      <c r="B44" s="369" t="s">
        <v>214</v>
      </c>
      <c r="C44" s="357"/>
      <c r="D44" s="371"/>
      <c r="E44" s="344"/>
      <c r="F44" s="344"/>
      <c r="G44" s="357"/>
      <c r="H44" s="4"/>
      <c r="I44" s="4"/>
      <c r="J44" s="4"/>
      <c r="K44" s="4"/>
      <c r="L44" s="4"/>
      <c r="M44" s="4"/>
      <c r="N44" s="138"/>
      <c r="O44" s="138"/>
      <c r="P44" s="138"/>
      <c r="Q44" s="138"/>
      <c r="R44" s="138"/>
      <c r="S44" s="138"/>
      <c r="T44" s="138"/>
      <c r="U44" s="138"/>
      <c r="V44" s="138"/>
      <c r="W44" s="138"/>
      <c r="X44" s="138"/>
      <c r="Y44" s="138"/>
      <c r="Z44" s="138"/>
      <c r="AA44" s="138"/>
      <c r="AB44" s="138"/>
      <c r="AC44" s="138"/>
      <c r="AD44" s="138"/>
      <c r="AE44" s="138"/>
      <c r="AF44" s="138"/>
      <c r="AG44" s="138"/>
      <c r="AH44" s="138"/>
      <c r="AI44" s="138"/>
      <c r="AJ44" s="138"/>
      <c r="AK44" s="138"/>
      <c r="AL44" s="138"/>
      <c r="AM44" s="138"/>
      <c r="AN44" s="138"/>
      <c r="AO44" s="138"/>
      <c r="AP44" s="138"/>
    </row>
    <row r="45" spans="2:42" ht="12.75">
      <c r="B45" s="367" t="s">
        <v>215</v>
      </c>
      <c r="C45" s="357"/>
      <c r="D45" s="370"/>
      <c r="E45" s="344"/>
      <c r="F45" s="344"/>
      <c r="G45" s="357"/>
      <c r="H45" s="4"/>
      <c r="I45" s="4"/>
      <c r="J45" s="4"/>
      <c r="K45" s="4"/>
      <c r="L45" s="4"/>
      <c r="M45" s="4"/>
      <c r="N45" s="157"/>
      <c r="O45" s="157"/>
      <c r="P45" s="157"/>
      <c r="Q45" s="157"/>
      <c r="R45" s="157"/>
      <c r="S45" s="157"/>
      <c r="T45" s="157"/>
      <c r="U45" s="157"/>
      <c r="V45" s="157"/>
      <c r="W45" s="157"/>
      <c r="X45" s="157"/>
      <c r="Y45" s="157"/>
      <c r="Z45" s="157"/>
      <c r="AA45" s="157"/>
      <c r="AB45" s="157"/>
      <c r="AC45" s="157"/>
      <c r="AD45" s="157"/>
      <c r="AE45" s="157"/>
      <c r="AF45" s="157"/>
      <c r="AG45" s="157"/>
      <c r="AH45" s="157"/>
      <c r="AI45" s="157"/>
      <c r="AJ45" s="157"/>
      <c r="AK45" s="157"/>
      <c r="AL45" s="157"/>
      <c r="AM45" s="157"/>
      <c r="AN45" s="157"/>
      <c r="AO45" s="157"/>
      <c r="AP45" s="157"/>
    </row>
    <row r="46" spans="2:42" ht="12.75">
      <c r="B46" s="369" t="s">
        <v>216</v>
      </c>
      <c r="C46" s="357"/>
      <c r="D46" s="371"/>
      <c r="E46" s="344"/>
      <c r="F46" s="344"/>
      <c r="G46" s="357"/>
      <c r="H46" s="4"/>
      <c r="I46" s="4"/>
      <c r="J46" s="4"/>
      <c r="K46" s="4"/>
      <c r="L46" s="4"/>
      <c r="M46" s="4"/>
      <c r="N46" s="157"/>
      <c r="O46" s="157"/>
      <c r="P46" s="157"/>
      <c r="Q46" s="157"/>
      <c r="R46" s="157"/>
      <c r="S46" s="157"/>
      <c r="T46" s="157"/>
      <c r="U46" s="157"/>
      <c r="V46" s="157"/>
      <c r="W46" s="157"/>
      <c r="X46" s="157"/>
      <c r="Y46" s="157"/>
      <c r="Z46" s="157"/>
      <c r="AA46" s="157"/>
      <c r="AB46" s="157"/>
      <c r="AC46" s="157"/>
      <c r="AD46" s="157"/>
      <c r="AE46" s="157"/>
      <c r="AF46" s="157"/>
      <c r="AG46" s="157"/>
      <c r="AH46" s="157"/>
      <c r="AI46" s="157"/>
      <c r="AJ46" s="157"/>
      <c r="AK46" s="157"/>
      <c r="AL46" s="157"/>
      <c r="AM46" s="157"/>
      <c r="AN46" s="157"/>
      <c r="AO46" s="157"/>
      <c r="AP46" s="157"/>
    </row>
    <row r="47" spans="2:42" ht="12.75">
      <c r="B47" s="367" t="s">
        <v>219</v>
      </c>
      <c r="C47" s="357"/>
      <c r="D47" s="370"/>
      <c r="E47" s="344"/>
      <c r="F47" s="344"/>
      <c r="G47" s="357"/>
      <c r="H47" s="4"/>
      <c r="I47" s="4"/>
      <c r="J47" s="4"/>
      <c r="K47" s="4"/>
      <c r="L47" s="4"/>
      <c r="M47" s="4"/>
      <c r="N47" s="138"/>
      <c r="O47" s="138"/>
      <c r="P47" s="138"/>
      <c r="Q47" s="138"/>
      <c r="R47" s="138"/>
      <c r="S47" s="138"/>
      <c r="T47" s="138"/>
      <c r="U47" s="138"/>
      <c r="V47" s="138"/>
      <c r="W47" s="138"/>
      <c r="X47" s="138"/>
      <c r="Y47" s="138"/>
      <c r="Z47" s="138"/>
      <c r="AA47" s="138"/>
      <c r="AB47" s="138"/>
      <c r="AC47" s="138"/>
      <c r="AD47" s="138"/>
      <c r="AE47" s="138"/>
      <c r="AF47" s="138"/>
      <c r="AG47" s="138"/>
      <c r="AH47" s="138"/>
      <c r="AI47" s="138"/>
      <c r="AJ47" s="138"/>
      <c r="AK47" s="138"/>
      <c r="AL47" s="138"/>
      <c r="AM47" s="138"/>
      <c r="AN47" s="138"/>
      <c r="AO47" s="138"/>
      <c r="AP47" s="138"/>
    </row>
    <row r="48" spans="2:42" ht="12.75">
      <c r="B48" s="369" t="s">
        <v>221</v>
      </c>
      <c r="C48" s="357"/>
      <c r="D48" s="371"/>
      <c r="E48" s="344"/>
      <c r="F48" s="344"/>
      <c r="G48" s="357"/>
      <c r="H48" s="4"/>
      <c r="I48" s="4"/>
      <c r="J48" s="4"/>
      <c r="K48" s="4"/>
      <c r="L48" s="4"/>
      <c r="M48" s="4"/>
      <c r="N48" s="139"/>
      <c r="O48" s="139"/>
      <c r="P48" s="139"/>
      <c r="Q48" s="139"/>
      <c r="R48" s="138"/>
      <c r="S48" s="138"/>
      <c r="T48" s="138"/>
      <c r="U48" s="138"/>
      <c r="V48" s="138"/>
      <c r="W48" s="138"/>
      <c r="X48" s="138"/>
      <c r="Y48" s="138"/>
      <c r="Z48" s="138"/>
      <c r="AA48" s="138"/>
      <c r="AB48" s="138"/>
      <c r="AC48" s="138"/>
      <c r="AD48" s="138"/>
      <c r="AE48" s="138"/>
      <c r="AF48" s="138"/>
      <c r="AG48" s="138"/>
      <c r="AH48" s="138"/>
      <c r="AI48" s="138"/>
      <c r="AJ48" s="138"/>
      <c r="AK48" s="138"/>
      <c r="AL48" s="138"/>
      <c r="AM48" s="138"/>
      <c r="AN48" s="138"/>
      <c r="AO48" s="138"/>
      <c r="AP48" s="138"/>
    </row>
    <row r="49" spans="2:42" ht="12.75">
      <c r="B49" s="367" t="s">
        <v>223</v>
      </c>
      <c r="C49" s="357"/>
      <c r="D49" s="370"/>
      <c r="E49" s="344"/>
      <c r="F49" s="344"/>
      <c r="G49" s="357"/>
      <c r="H49" s="4"/>
      <c r="I49" s="4"/>
      <c r="J49" s="4"/>
      <c r="K49" s="4"/>
      <c r="L49" s="4"/>
      <c r="M49" s="4"/>
      <c r="N49" s="138"/>
      <c r="O49" s="138"/>
      <c r="P49" s="138"/>
      <c r="Q49" s="138"/>
      <c r="R49" s="138"/>
      <c r="S49" s="138"/>
      <c r="T49" s="138"/>
      <c r="U49" s="138"/>
      <c r="V49" s="138"/>
      <c r="W49" s="138"/>
      <c r="X49" s="138"/>
      <c r="Y49" s="138"/>
      <c r="Z49" s="138"/>
      <c r="AA49" s="138"/>
      <c r="AB49" s="138"/>
      <c r="AC49" s="138"/>
      <c r="AD49" s="138"/>
      <c r="AE49" s="138"/>
      <c r="AF49" s="138"/>
      <c r="AG49" s="138"/>
      <c r="AH49" s="138"/>
      <c r="AI49" s="138"/>
      <c r="AJ49" s="138"/>
      <c r="AK49" s="138"/>
      <c r="AL49" s="138"/>
      <c r="AM49" s="138"/>
      <c r="AN49" s="138"/>
      <c r="AO49" s="138"/>
      <c r="AP49" s="138"/>
    </row>
    <row r="50" spans="2:42" ht="12.75">
      <c r="B50" s="369" t="s">
        <v>225</v>
      </c>
      <c r="C50" s="357"/>
      <c r="D50" s="371"/>
      <c r="E50" s="344"/>
      <c r="F50" s="344"/>
      <c r="G50" s="357"/>
      <c r="H50" s="4"/>
      <c r="I50" s="4"/>
      <c r="J50" s="4"/>
      <c r="K50" s="4"/>
      <c r="L50" s="4"/>
      <c r="M50" s="4"/>
      <c r="N50" s="157"/>
      <c r="O50" s="157"/>
      <c r="P50" s="157"/>
      <c r="Q50" s="157"/>
      <c r="R50" s="157"/>
      <c r="S50" s="157"/>
      <c r="T50" s="157"/>
      <c r="U50" s="157"/>
      <c r="V50" s="157"/>
      <c r="W50" s="157"/>
      <c r="X50" s="157"/>
      <c r="Y50" s="157"/>
      <c r="Z50" s="157"/>
      <c r="AA50" s="157"/>
      <c r="AB50" s="157"/>
      <c r="AC50" s="157"/>
      <c r="AD50" s="157"/>
      <c r="AE50" s="157"/>
      <c r="AF50" s="157"/>
      <c r="AG50" s="157"/>
      <c r="AH50" s="157"/>
      <c r="AI50" s="157"/>
      <c r="AJ50" s="157"/>
      <c r="AK50" s="157"/>
      <c r="AL50" s="157"/>
      <c r="AM50" s="157"/>
      <c r="AN50" s="157"/>
      <c r="AO50" s="157"/>
      <c r="AP50" s="157"/>
    </row>
    <row r="51" spans="2:42" ht="12.75">
      <c r="B51" s="138"/>
      <c r="C51" s="138"/>
      <c r="D51" s="138"/>
      <c r="E51" s="138"/>
      <c r="F51" s="138"/>
      <c r="G51" s="138"/>
      <c r="H51" s="4"/>
      <c r="I51" s="4"/>
      <c r="J51" s="4"/>
      <c r="K51" s="4"/>
      <c r="L51" s="4"/>
      <c r="M51" s="4"/>
      <c r="N51" s="157"/>
      <c r="O51" s="157"/>
      <c r="P51" s="157"/>
      <c r="Q51" s="157"/>
      <c r="R51" s="157"/>
      <c r="S51" s="157"/>
      <c r="T51" s="157"/>
      <c r="U51" s="157"/>
      <c r="V51" s="157"/>
      <c r="W51" s="157"/>
      <c r="X51" s="157"/>
      <c r="Y51" s="157"/>
      <c r="Z51" s="157"/>
      <c r="AA51" s="157"/>
      <c r="AB51" s="157"/>
      <c r="AC51" s="157"/>
      <c r="AD51" s="157"/>
      <c r="AE51" s="157"/>
      <c r="AF51" s="157"/>
      <c r="AG51" s="157"/>
      <c r="AH51" s="157"/>
      <c r="AI51" s="157"/>
      <c r="AJ51" s="157"/>
      <c r="AK51" s="157"/>
      <c r="AL51" s="157"/>
      <c r="AM51" s="157"/>
      <c r="AN51" s="157"/>
      <c r="AO51" s="157"/>
      <c r="AP51" s="157"/>
    </row>
    <row r="52" spans="2:42" ht="12.75">
      <c r="B52" s="138"/>
      <c r="C52" s="138"/>
      <c r="D52" s="138"/>
      <c r="E52" s="138"/>
      <c r="F52" s="138"/>
      <c r="G52" s="138"/>
      <c r="H52" s="4"/>
      <c r="I52" s="4"/>
      <c r="J52" s="4"/>
      <c r="K52" s="4"/>
      <c r="L52" s="4"/>
      <c r="M52" s="4"/>
      <c r="N52" s="139"/>
      <c r="O52" s="139"/>
      <c r="P52" s="139"/>
      <c r="Q52" s="139"/>
      <c r="R52" s="139"/>
      <c r="S52" s="139"/>
      <c r="T52" s="139"/>
      <c r="U52" s="139"/>
      <c r="V52" s="139"/>
      <c r="W52" s="139"/>
      <c r="X52" s="139"/>
      <c r="Y52" s="139"/>
      <c r="Z52" s="139"/>
      <c r="AA52" s="138"/>
      <c r="AB52" s="138"/>
      <c r="AC52" s="138"/>
      <c r="AD52" s="138"/>
      <c r="AE52" s="138"/>
      <c r="AF52" s="138"/>
      <c r="AG52" s="138"/>
      <c r="AH52" s="138"/>
      <c r="AI52" s="138"/>
      <c r="AJ52" s="138"/>
      <c r="AK52" s="138"/>
      <c r="AL52" s="138"/>
      <c r="AM52" s="138"/>
      <c r="AN52" s="138"/>
      <c r="AO52" s="138"/>
      <c r="AP52" s="138"/>
    </row>
    <row r="53" spans="2:42" ht="14.25">
      <c r="B53" s="368" t="s">
        <v>229</v>
      </c>
      <c r="C53" s="366"/>
      <c r="D53" s="138"/>
      <c r="E53" s="138"/>
      <c r="F53" s="138"/>
      <c r="G53" s="138"/>
      <c r="H53" s="4"/>
      <c r="I53" s="4"/>
      <c r="J53" s="4"/>
      <c r="K53" s="4"/>
      <c r="L53" s="4"/>
      <c r="M53" s="4"/>
      <c r="N53" s="139"/>
      <c r="O53" s="139"/>
      <c r="P53" s="139"/>
      <c r="Q53" s="138"/>
      <c r="R53" s="138"/>
      <c r="S53" s="138"/>
      <c r="T53" s="138"/>
      <c r="U53" s="138"/>
      <c r="V53" s="138"/>
      <c r="W53" s="138"/>
      <c r="X53" s="138"/>
      <c r="Y53" s="138"/>
      <c r="Z53" s="138"/>
      <c r="AA53" s="138"/>
      <c r="AB53" s="138"/>
      <c r="AC53" s="138"/>
      <c r="AD53" s="138"/>
      <c r="AE53" s="138"/>
      <c r="AF53" s="138"/>
      <c r="AG53" s="138"/>
      <c r="AH53" s="138"/>
      <c r="AI53" s="138"/>
      <c r="AJ53" s="138"/>
      <c r="AK53" s="138"/>
      <c r="AL53" s="138"/>
      <c r="AM53" s="138"/>
      <c r="AN53" s="138"/>
      <c r="AO53" s="138"/>
      <c r="AP53" s="138"/>
    </row>
    <row r="54" spans="2:42" ht="12.75">
      <c r="B54" s="370" t="s">
        <v>230</v>
      </c>
      <c r="C54" s="357"/>
      <c r="D54" s="370"/>
      <c r="E54" s="344"/>
      <c r="F54" s="344"/>
      <c r="G54" s="357"/>
      <c r="H54" s="4"/>
      <c r="I54" s="4"/>
      <c r="J54" s="4"/>
      <c r="K54" s="4"/>
      <c r="L54" s="4"/>
      <c r="M54" s="4"/>
      <c r="N54" s="139"/>
      <c r="O54" s="139"/>
      <c r="P54" s="139"/>
      <c r="Q54" s="139"/>
      <c r="R54" s="139"/>
      <c r="S54" s="139"/>
      <c r="T54" s="138"/>
      <c r="U54" s="138"/>
      <c r="V54" s="138"/>
      <c r="W54" s="138"/>
      <c r="X54" s="138"/>
      <c r="Y54" s="138"/>
      <c r="Z54" s="138"/>
      <c r="AA54" s="138"/>
      <c r="AB54" s="138"/>
      <c r="AC54" s="138"/>
      <c r="AD54" s="138"/>
      <c r="AE54" s="138"/>
      <c r="AF54" s="138"/>
      <c r="AG54" s="138"/>
      <c r="AH54" s="138"/>
      <c r="AI54" s="138"/>
      <c r="AJ54" s="138"/>
      <c r="AK54" s="138"/>
      <c r="AL54" s="138"/>
      <c r="AM54" s="138"/>
      <c r="AN54" s="138"/>
      <c r="AO54" s="138"/>
      <c r="AP54" s="138"/>
    </row>
    <row r="55" spans="2:42" ht="12.75">
      <c r="B55" s="369" t="s">
        <v>232</v>
      </c>
      <c r="C55" s="357"/>
      <c r="D55" s="371"/>
      <c r="E55" s="344"/>
      <c r="F55" s="344"/>
      <c r="G55" s="357"/>
      <c r="H55" s="4"/>
      <c r="I55" s="4"/>
      <c r="J55" s="4"/>
      <c r="K55" s="4"/>
      <c r="L55" s="4"/>
      <c r="M55" s="4"/>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8"/>
      <c r="AL55" s="138"/>
      <c r="AM55" s="138"/>
      <c r="AN55" s="138"/>
      <c r="AO55" s="138"/>
      <c r="AP55" s="138"/>
    </row>
    <row r="56" spans="2:42" ht="12.75">
      <c r="B56" s="367" t="s">
        <v>233</v>
      </c>
      <c r="C56" s="357"/>
      <c r="D56" s="370"/>
      <c r="E56" s="344"/>
      <c r="F56" s="344"/>
      <c r="G56" s="357"/>
      <c r="H56" s="4"/>
      <c r="I56" s="4"/>
      <c r="J56" s="4"/>
      <c r="K56" s="4"/>
      <c r="L56" s="4"/>
      <c r="M56" s="4"/>
      <c r="N56" s="139"/>
      <c r="O56" s="139"/>
      <c r="P56" s="139"/>
      <c r="Q56" s="139"/>
      <c r="R56" s="138"/>
      <c r="S56" s="138"/>
      <c r="T56" s="138"/>
      <c r="U56" s="138"/>
      <c r="V56" s="138"/>
      <c r="W56" s="138"/>
      <c r="X56" s="138"/>
      <c r="Y56" s="138"/>
      <c r="Z56" s="138"/>
      <c r="AA56" s="138"/>
      <c r="AB56" s="138"/>
      <c r="AC56" s="138"/>
      <c r="AD56" s="138"/>
      <c r="AE56" s="138"/>
      <c r="AF56" s="138"/>
      <c r="AG56" s="138"/>
      <c r="AH56" s="138"/>
      <c r="AI56" s="138"/>
      <c r="AJ56" s="138"/>
      <c r="AK56" s="138"/>
      <c r="AL56" s="138"/>
      <c r="AM56" s="138"/>
      <c r="AN56" s="138"/>
      <c r="AO56" s="138"/>
      <c r="AP56" s="138"/>
    </row>
    <row r="57" spans="2:42" ht="12.75">
      <c r="B57" s="369" t="s">
        <v>235</v>
      </c>
      <c r="C57" s="357"/>
      <c r="D57" s="371"/>
      <c r="E57" s="344"/>
      <c r="F57" s="344"/>
      <c r="G57" s="357"/>
      <c r="H57" s="4"/>
      <c r="I57" s="4"/>
      <c r="J57" s="4"/>
      <c r="K57" s="4"/>
      <c r="L57" s="4"/>
      <c r="M57" s="4"/>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8"/>
      <c r="AL57" s="138"/>
      <c r="AM57" s="138"/>
      <c r="AN57" s="138"/>
      <c r="AO57" s="138"/>
      <c r="AP57" s="138"/>
    </row>
    <row r="58" spans="2:42" ht="12.75">
      <c r="B58" s="138"/>
      <c r="C58" s="138"/>
      <c r="D58" s="138"/>
      <c r="E58" s="138"/>
      <c r="F58" s="138"/>
      <c r="G58" s="138"/>
      <c r="H58" s="4"/>
      <c r="I58" s="4"/>
      <c r="J58" s="4"/>
      <c r="K58" s="4"/>
      <c r="L58" s="4"/>
      <c r="M58" s="4"/>
      <c r="N58" s="139"/>
      <c r="O58" s="139"/>
      <c r="P58" s="139"/>
      <c r="Q58" s="138"/>
      <c r="R58" s="138"/>
      <c r="S58" s="138"/>
      <c r="T58" s="138"/>
      <c r="U58" s="138"/>
      <c r="V58" s="138"/>
      <c r="W58" s="138"/>
      <c r="X58" s="138"/>
      <c r="Y58" s="138"/>
      <c r="Z58" s="138"/>
      <c r="AA58" s="138"/>
      <c r="AB58" s="138"/>
      <c r="AC58" s="138"/>
      <c r="AD58" s="138"/>
      <c r="AE58" s="138"/>
      <c r="AF58" s="138"/>
      <c r="AG58" s="138"/>
      <c r="AH58" s="138"/>
      <c r="AI58" s="138"/>
      <c r="AJ58" s="138"/>
      <c r="AK58" s="138"/>
      <c r="AL58" s="138"/>
      <c r="AM58" s="138"/>
      <c r="AN58" s="138"/>
      <c r="AO58" s="138"/>
      <c r="AP58" s="138"/>
    </row>
    <row r="59" spans="2:42" ht="12.75">
      <c r="B59" s="138"/>
      <c r="C59" s="138"/>
      <c r="D59" s="138"/>
      <c r="F59" s="138"/>
      <c r="G59" s="138"/>
      <c r="H59" s="4"/>
      <c r="I59" s="4"/>
      <c r="J59" s="4"/>
      <c r="K59" s="4"/>
      <c r="L59" s="4"/>
      <c r="M59" s="4"/>
      <c r="N59" s="139"/>
      <c r="O59" s="139"/>
      <c r="P59" s="139"/>
      <c r="Q59" s="139"/>
      <c r="R59" s="139"/>
      <c r="S59" s="139"/>
      <c r="T59" s="139"/>
      <c r="U59" s="138"/>
      <c r="V59" s="138"/>
      <c r="W59" s="138"/>
      <c r="X59" s="138"/>
      <c r="Y59" s="138"/>
      <c r="Z59" s="138"/>
      <c r="AA59" s="138"/>
      <c r="AB59" s="138"/>
      <c r="AC59" s="138"/>
      <c r="AD59" s="138"/>
      <c r="AE59" s="138"/>
      <c r="AF59" s="138"/>
      <c r="AG59" s="138"/>
      <c r="AH59" s="138"/>
      <c r="AI59" s="138"/>
      <c r="AJ59" s="138"/>
      <c r="AK59" s="138"/>
      <c r="AL59" s="138"/>
      <c r="AM59" s="138"/>
      <c r="AN59" s="138"/>
      <c r="AO59" s="138"/>
      <c r="AP59" s="138"/>
    </row>
    <row r="60" spans="2:42" ht="14.25">
      <c r="B60" s="368" t="s">
        <v>240</v>
      </c>
      <c r="C60" s="366"/>
      <c r="D60" s="138"/>
      <c r="E60" s="138"/>
      <c r="F60" s="138"/>
      <c r="G60" s="138"/>
      <c r="H60" s="4"/>
      <c r="I60" s="4"/>
      <c r="J60" s="4"/>
      <c r="K60" s="4"/>
      <c r="L60" s="4"/>
      <c r="M60" s="4"/>
      <c r="N60" s="138"/>
      <c r="O60" s="138"/>
      <c r="P60" s="138"/>
      <c r="Q60" s="138"/>
      <c r="R60" s="138"/>
      <c r="S60" s="138"/>
      <c r="T60" s="138"/>
      <c r="U60" s="138"/>
      <c r="V60" s="138"/>
      <c r="W60" s="138"/>
      <c r="X60" s="138"/>
      <c r="Y60" s="138"/>
      <c r="Z60" s="138"/>
      <c r="AA60" s="138"/>
      <c r="AB60" s="138"/>
      <c r="AC60" s="138"/>
      <c r="AD60" s="138"/>
      <c r="AE60" s="138"/>
      <c r="AF60" s="138"/>
      <c r="AG60" s="138"/>
      <c r="AH60" s="138"/>
      <c r="AI60" s="138"/>
      <c r="AJ60" s="138"/>
      <c r="AK60" s="138"/>
      <c r="AL60" s="138"/>
      <c r="AM60" s="138"/>
      <c r="AN60" s="138"/>
      <c r="AO60" s="138"/>
      <c r="AP60" s="138"/>
    </row>
    <row r="61" spans="2:42" ht="12.75">
      <c r="B61" s="370" t="s">
        <v>241</v>
      </c>
      <c r="C61" s="357"/>
      <c r="D61" s="370"/>
      <c r="E61" s="344"/>
      <c r="F61" s="344"/>
      <c r="G61" s="357"/>
      <c r="H61" s="4"/>
      <c r="I61" s="4"/>
      <c r="J61" s="4"/>
      <c r="K61" s="4"/>
      <c r="L61" s="4"/>
      <c r="M61" s="4"/>
      <c r="N61" s="139"/>
      <c r="O61" s="139"/>
      <c r="P61" s="139"/>
      <c r="Q61" s="139"/>
      <c r="R61" s="139"/>
      <c r="S61" s="139"/>
      <c r="T61" s="139"/>
      <c r="U61" s="138"/>
      <c r="V61" s="138"/>
      <c r="W61" s="138"/>
      <c r="X61" s="138"/>
      <c r="Y61" s="138"/>
      <c r="Z61" s="138"/>
      <c r="AA61" s="138"/>
      <c r="AB61" s="138"/>
      <c r="AC61" s="138"/>
      <c r="AD61" s="138"/>
      <c r="AE61" s="138"/>
      <c r="AF61" s="138"/>
      <c r="AG61" s="138"/>
      <c r="AH61" s="138"/>
      <c r="AI61" s="138"/>
      <c r="AJ61" s="138"/>
      <c r="AK61" s="138"/>
      <c r="AL61" s="138"/>
      <c r="AM61" s="138"/>
      <c r="AN61" s="138"/>
      <c r="AO61" s="138"/>
      <c r="AP61" s="138"/>
    </row>
    <row r="62" spans="2:42" ht="12.75">
      <c r="B62" s="457" t="s">
        <v>242</v>
      </c>
      <c r="C62" s="357"/>
      <c r="D62" s="371"/>
      <c r="E62" s="344"/>
      <c r="F62" s="344"/>
      <c r="G62" s="357"/>
      <c r="H62" s="4"/>
      <c r="I62" s="4"/>
      <c r="J62" s="4"/>
      <c r="K62" s="4"/>
      <c r="L62" s="4"/>
      <c r="M62" s="4"/>
      <c r="N62" s="138"/>
      <c r="O62" s="138"/>
      <c r="P62" s="138"/>
      <c r="Q62" s="138"/>
      <c r="R62" s="138"/>
      <c r="S62" s="138"/>
      <c r="T62" s="138"/>
      <c r="U62" s="138"/>
      <c r="V62" s="138"/>
      <c r="W62" s="138"/>
      <c r="X62" s="138"/>
      <c r="Y62" s="138"/>
      <c r="Z62" s="138"/>
      <c r="AA62" s="138"/>
      <c r="AB62" s="138"/>
      <c r="AC62" s="138"/>
      <c r="AD62" s="138"/>
      <c r="AE62" s="138"/>
      <c r="AF62" s="138"/>
      <c r="AG62" s="138"/>
      <c r="AH62" s="138"/>
      <c r="AI62" s="138"/>
      <c r="AJ62" s="138"/>
      <c r="AK62" s="138"/>
      <c r="AL62" s="138"/>
      <c r="AM62" s="138"/>
      <c r="AN62" s="138"/>
      <c r="AO62" s="138"/>
      <c r="AP62" s="138"/>
    </row>
    <row r="63" spans="2:42" ht="12.75">
      <c r="B63" s="370" t="s">
        <v>243</v>
      </c>
      <c r="C63" s="357"/>
      <c r="D63" s="370"/>
      <c r="E63" s="344"/>
      <c r="F63" s="344"/>
      <c r="G63" s="357"/>
      <c r="H63" s="4"/>
      <c r="I63" s="4"/>
      <c r="J63" s="4"/>
      <c r="K63" s="4"/>
      <c r="L63" s="4"/>
      <c r="M63" s="4"/>
      <c r="N63" s="139"/>
      <c r="O63" s="139"/>
      <c r="P63" s="139"/>
      <c r="Q63" s="139"/>
      <c r="R63" s="139"/>
      <c r="S63" s="139"/>
      <c r="T63" s="139"/>
      <c r="U63" s="138"/>
      <c r="V63" s="138"/>
      <c r="W63" s="138"/>
      <c r="X63" s="138"/>
      <c r="Y63" s="138"/>
      <c r="Z63" s="138"/>
      <c r="AA63" s="138"/>
      <c r="AB63" s="138"/>
      <c r="AC63" s="138"/>
      <c r="AD63" s="138"/>
      <c r="AE63" s="138"/>
      <c r="AF63" s="138"/>
      <c r="AG63" s="138"/>
      <c r="AH63" s="138"/>
      <c r="AI63" s="138"/>
      <c r="AJ63" s="138"/>
      <c r="AK63" s="138"/>
      <c r="AL63" s="138"/>
      <c r="AM63" s="138"/>
      <c r="AN63" s="138"/>
      <c r="AO63" s="138"/>
      <c r="AP63" s="138"/>
    </row>
    <row r="64" spans="2:42" ht="12.75">
      <c r="B64" s="371" t="s">
        <v>244</v>
      </c>
      <c r="C64" s="357"/>
      <c r="D64" s="371"/>
      <c r="E64" s="344"/>
      <c r="F64" s="344"/>
      <c r="G64" s="357"/>
      <c r="H64" s="4"/>
      <c r="I64" s="4"/>
      <c r="J64" s="4"/>
      <c r="K64" s="4"/>
      <c r="L64" s="4"/>
      <c r="M64" s="4"/>
      <c r="N64" s="138"/>
      <c r="O64" s="138"/>
      <c r="P64" s="138"/>
      <c r="Q64" s="138"/>
      <c r="R64" s="138"/>
      <c r="S64" s="138"/>
      <c r="T64" s="138"/>
      <c r="U64" s="138"/>
      <c r="V64" s="138"/>
      <c r="W64" s="138"/>
      <c r="X64" s="138"/>
      <c r="Y64" s="138"/>
      <c r="Z64" s="138"/>
      <c r="AA64" s="138"/>
      <c r="AB64" s="138"/>
      <c r="AC64" s="138"/>
      <c r="AD64" s="138"/>
      <c r="AE64" s="138"/>
      <c r="AF64" s="138"/>
      <c r="AG64" s="138"/>
      <c r="AH64" s="138"/>
      <c r="AI64" s="138"/>
      <c r="AJ64" s="138"/>
      <c r="AK64" s="138"/>
      <c r="AL64" s="138"/>
      <c r="AM64" s="138"/>
      <c r="AN64" s="138"/>
      <c r="AO64" s="138"/>
      <c r="AP64" s="138"/>
    </row>
    <row r="65" spans="2:42" ht="12.75">
      <c r="B65" s="370" t="s">
        <v>245</v>
      </c>
      <c r="C65" s="357"/>
      <c r="D65" s="370"/>
      <c r="E65" s="344"/>
      <c r="F65" s="344"/>
      <c r="G65" s="357"/>
      <c r="H65" s="4"/>
      <c r="I65" s="4"/>
      <c r="J65" s="4"/>
      <c r="K65" s="4"/>
      <c r="L65" s="4"/>
      <c r="M65" s="4"/>
      <c r="N65" s="139"/>
      <c r="O65" s="139"/>
      <c r="P65" s="139"/>
      <c r="Q65" s="138"/>
      <c r="R65" s="138"/>
      <c r="S65" s="138"/>
      <c r="T65" s="138"/>
      <c r="U65" s="138"/>
      <c r="V65" s="138"/>
      <c r="W65" s="138"/>
      <c r="X65" s="138"/>
      <c r="Y65" s="138"/>
      <c r="Z65" s="138"/>
      <c r="AA65" s="138"/>
      <c r="AB65" s="138"/>
      <c r="AC65" s="138"/>
      <c r="AD65" s="138"/>
      <c r="AE65" s="138"/>
      <c r="AF65" s="138"/>
      <c r="AG65" s="138"/>
      <c r="AH65" s="138"/>
      <c r="AI65" s="138"/>
      <c r="AJ65" s="138"/>
      <c r="AK65" s="138"/>
      <c r="AL65" s="138"/>
      <c r="AM65" s="138"/>
      <c r="AN65" s="138"/>
      <c r="AO65" s="138"/>
      <c r="AP65" s="138"/>
    </row>
    <row r="66" spans="2:42" ht="12.75">
      <c r="B66" s="371" t="s">
        <v>247</v>
      </c>
      <c r="C66" s="357"/>
      <c r="D66" s="371"/>
      <c r="E66" s="344"/>
      <c r="F66" s="344"/>
      <c r="G66" s="357"/>
      <c r="H66" s="4"/>
      <c r="I66" s="4"/>
      <c r="J66" s="4"/>
      <c r="K66" s="4"/>
      <c r="L66" s="4"/>
      <c r="M66" s="4"/>
      <c r="N66" s="138"/>
      <c r="O66" s="138"/>
      <c r="P66" s="138"/>
      <c r="Q66" s="138"/>
      <c r="R66" s="138"/>
      <c r="S66" s="138"/>
      <c r="T66" s="138"/>
      <c r="U66" s="138"/>
      <c r="V66" s="138"/>
      <c r="W66" s="138"/>
      <c r="X66" s="138"/>
      <c r="Y66" s="138"/>
      <c r="Z66" s="138"/>
      <c r="AA66" s="138"/>
      <c r="AB66" s="138"/>
      <c r="AC66" s="138"/>
      <c r="AD66" s="138"/>
      <c r="AE66" s="138"/>
      <c r="AF66" s="138"/>
      <c r="AG66" s="138"/>
      <c r="AH66" s="138"/>
      <c r="AI66" s="138"/>
      <c r="AJ66" s="138"/>
      <c r="AK66" s="138"/>
      <c r="AL66" s="138"/>
      <c r="AM66" s="138"/>
      <c r="AN66" s="138"/>
      <c r="AO66" s="138"/>
      <c r="AP66" s="138"/>
    </row>
    <row r="67" spans="2:42" ht="12.75">
      <c r="B67" s="370" t="s">
        <v>248</v>
      </c>
      <c r="C67" s="357"/>
      <c r="D67" s="370"/>
      <c r="E67" s="344"/>
      <c r="F67" s="344"/>
      <c r="G67" s="357"/>
      <c r="H67" s="4"/>
      <c r="I67" s="4"/>
      <c r="J67" s="4"/>
      <c r="K67" s="4"/>
      <c r="L67" s="4"/>
      <c r="M67" s="4"/>
      <c r="N67" s="138"/>
      <c r="O67" s="138"/>
      <c r="P67" s="138"/>
      <c r="Q67" s="138"/>
      <c r="R67" s="138"/>
      <c r="S67" s="138"/>
      <c r="T67" s="138"/>
      <c r="U67" s="138"/>
      <c r="V67" s="138"/>
      <c r="W67" s="138"/>
      <c r="X67" s="138"/>
      <c r="Y67" s="138"/>
      <c r="Z67" s="138"/>
      <c r="AA67" s="138"/>
      <c r="AB67" s="138"/>
      <c r="AC67" s="138"/>
      <c r="AD67" s="138"/>
      <c r="AE67" s="138"/>
      <c r="AF67" s="138"/>
      <c r="AG67" s="138"/>
      <c r="AH67" s="138"/>
      <c r="AI67" s="138"/>
      <c r="AJ67" s="138"/>
      <c r="AK67" s="138"/>
      <c r="AL67" s="138"/>
      <c r="AM67" s="138"/>
      <c r="AN67" s="138"/>
      <c r="AO67" s="138"/>
      <c r="AP67" s="138"/>
    </row>
    <row r="68" spans="2:42" ht="12.75">
      <c r="B68" s="371" t="s">
        <v>249</v>
      </c>
      <c r="C68" s="357"/>
      <c r="D68" s="371"/>
      <c r="E68" s="344"/>
      <c r="F68" s="344"/>
      <c r="G68" s="357"/>
      <c r="H68" s="4"/>
      <c r="I68" s="4"/>
      <c r="J68" s="4"/>
      <c r="K68" s="4"/>
      <c r="L68" s="4"/>
      <c r="M68" s="4"/>
      <c r="N68" s="139"/>
      <c r="O68" s="139"/>
      <c r="P68" s="139"/>
      <c r="Q68" s="138"/>
      <c r="R68" s="138"/>
      <c r="S68" s="138"/>
      <c r="T68" s="138"/>
      <c r="U68" s="138"/>
      <c r="V68" s="138"/>
      <c r="W68" s="138"/>
      <c r="X68" s="138"/>
      <c r="Y68" s="138"/>
      <c r="Z68" s="138"/>
      <c r="AA68" s="138"/>
      <c r="AB68" s="138"/>
      <c r="AC68" s="138"/>
      <c r="AD68" s="138"/>
      <c r="AE68" s="138"/>
      <c r="AF68" s="138"/>
      <c r="AG68" s="138"/>
      <c r="AH68" s="138"/>
      <c r="AI68" s="138"/>
      <c r="AJ68" s="138"/>
      <c r="AK68" s="138"/>
      <c r="AL68" s="138"/>
      <c r="AM68" s="138"/>
      <c r="AN68" s="138"/>
      <c r="AO68" s="138"/>
      <c r="AP68" s="138"/>
    </row>
    <row r="69" spans="2:42" ht="12.75">
      <c r="B69" s="370" t="s">
        <v>250</v>
      </c>
      <c r="C69" s="357"/>
      <c r="D69" s="370"/>
      <c r="E69" s="344"/>
      <c r="F69" s="344"/>
      <c r="G69" s="357"/>
      <c r="H69" s="4"/>
      <c r="I69" s="4"/>
      <c r="J69" s="4"/>
      <c r="K69" s="4"/>
      <c r="L69" s="4"/>
      <c r="M69" s="4"/>
      <c r="N69" s="139"/>
      <c r="O69" s="139"/>
      <c r="P69" s="139"/>
      <c r="Q69" s="139"/>
      <c r="R69" s="139"/>
      <c r="S69" s="139"/>
      <c r="T69" s="138"/>
      <c r="U69" s="138"/>
      <c r="V69" s="138"/>
      <c r="W69" s="138"/>
      <c r="X69" s="138"/>
      <c r="Y69" s="138"/>
      <c r="Z69" s="138"/>
      <c r="AA69" s="138"/>
      <c r="AB69" s="138"/>
      <c r="AC69" s="138"/>
      <c r="AD69" s="138"/>
      <c r="AE69" s="138"/>
      <c r="AF69" s="138"/>
      <c r="AG69" s="138"/>
      <c r="AH69" s="138"/>
      <c r="AI69" s="138"/>
      <c r="AJ69" s="138"/>
      <c r="AK69" s="138"/>
      <c r="AL69" s="138"/>
      <c r="AM69" s="138"/>
      <c r="AN69" s="138"/>
      <c r="AO69" s="138"/>
      <c r="AP69" s="138"/>
    </row>
    <row r="70" spans="2:42" ht="12.75">
      <c r="B70" s="371" t="s">
        <v>251</v>
      </c>
      <c r="C70" s="357"/>
      <c r="D70" s="371"/>
      <c r="E70" s="344"/>
      <c r="F70" s="344"/>
      <c r="G70" s="357"/>
      <c r="H70" s="4"/>
      <c r="I70" s="4"/>
      <c r="J70" s="4"/>
      <c r="K70" s="4"/>
      <c r="L70" s="4"/>
      <c r="M70" s="4"/>
      <c r="N70" s="138"/>
      <c r="O70" s="138"/>
      <c r="P70" s="138"/>
      <c r="Q70" s="138"/>
      <c r="R70" s="138"/>
      <c r="S70" s="138"/>
      <c r="T70" s="138"/>
      <c r="U70" s="138"/>
      <c r="V70" s="138"/>
      <c r="W70" s="138"/>
      <c r="X70" s="138"/>
      <c r="Y70" s="138"/>
      <c r="Z70" s="138"/>
      <c r="AA70" s="138"/>
      <c r="AB70" s="138"/>
      <c r="AC70" s="138"/>
      <c r="AD70" s="138"/>
      <c r="AE70" s="138"/>
      <c r="AF70" s="138"/>
      <c r="AG70" s="138"/>
      <c r="AH70" s="138"/>
      <c r="AI70" s="138"/>
      <c r="AJ70" s="138"/>
      <c r="AK70" s="138"/>
      <c r="AL70" s="138"/>
      <c r="AM70" s="138"/>
      <c r="AN70" s="138"/>
      <c r="AO70" s="138"/>
      <c r="AP70" s="138"/>
    </row>
    <row r="71" spans="2:42" ht="12.75">
      <c r="B71" s="370" t="s">
        <v>252</v>
      </c>
      <c r="C71" s="357"/>
      <c r="D71" s="370"/>
      <c r="E71" s="344"/>
      <c r="F71" s="344"/>
      <c r="G71" s="357"/>
      <c r="H71" s="4"/>
      <c r="I71" s="4"/>
      <c r="J71" s="4"/>
      <c r="K71" s="4"/>
      <c r="L71" s="4"/>
      <c r="M71" s="4"/>
      <c r="N71" s="139"/>
      <c r="O71" s="138"/>
      <c r="P71" s="138"/>
      <c r="Q71" s="138"/>
      <c r="R71" s="138"/>
      <c r="S71" s="138"/>
      <c r="T71" s="138"/>
      <c r="U71" s="138"/>
      <c r="V71" s="138"/>
      <c r="W71" s="138"/>
      <c r="X71" s="138"/>
      <c r="Y71" s="138"/>
      <c r="Z71" s="138"/>
      <c r="AA71" s="138"/>
      <c r="AB71" s="138"/>
      <c r="AC71" s="138"/>
      <c r="AD71" s="138"/>
      <c r="AE71" s="138"/>
      <c r="AF71" s="138"/>
      <c r="AG71" s="138"/>
      <c r="AH71" s="138"/>
      <c r="AI71" s="138"/>
      <c r="AJ71" s="138"/>
      <c r="AK71" s="138"/>
      <c r="AL71" s="138"/>
      <c r="AM71" s="138"/>
      <c r="AN71" s="138"/>
      <c r="AO71" s="138"/>
      <c r="AP71" s="138"/>
    </row>
    <row r="72" spans="2:42" ht="12.75">
      <c r="B72" s="371" t="s">
        <v>254</v>
      </c>
      <c r="C72" s="357"/>
      <c r="D72" s="371"/>
      <c r="E72" s="344"/>
      <c r="F72" s="344"/>
      <c r="G72" s="357"/>
      <c r="H72" s="4"/>
      <c r="I72" s="4"/>
      <c r="J72" s="4"/>
      <c r="K72" s="4"/>
      <c r="L72" s="4"/>
      <c r="M72" s="4"/>
      <c r="N72" s="139"/>
      <c r="O72" s="139"/>
      <c r="P72" s="139"/>
      <c r="Q72" s="139"/>
      <c r="R72" s="139"/>
      <c r="S72" s="139"/>
      <c r="T72" s="139"/>
      <c r="U72" s="138"/>
      <c r="V72" s="138"/>
      <c r="W72" s="138"/>
      <c r="X72" s="138"/>
      <c r="Y72" s="138"/>
      <c r="Z72" s="138"/>
      <c r="AA72" s="138"/>
      <c r="AB72" s="138"/>
      <c r="AC72" s="138"/>
      <c r="AD72" s="138"/>
      <c r="AE72" s="138"/>
      <c r="AF72" s="138"/>
      <c r="AG72" s="138"/>
      <c r="AH72" s="138"/>
      <c r="AI72" s="138"/>
      <c r="AJ72" s="138"/>
      <c r="AK72" s="138"/>
      <c r="AL72" s="138"/>
      <c r="AM72" s="138"/>
      <c r="AN72" s="138"/>
      <c r="AO72" s="138"/>
      <c r="AP72" s="138"/>
    </row>
    <row r="73" spans="2:42" ht="12.75">
      <c r="B73" s="138"/>
      <c r="C73" s="138"/>
      <c r="D73" s="138"/>
      <c r="E73" s="138"/>
      <c r="F73" s="138"/>
      <c r="G73" s="138"/>
      <c r="H73" s="4"/>
      <c r="I73" s="4"/>
      <c r="J73" s="4"/>
      <c r="K73" s="4"/>
      <c r="L73" s="4"/>
      <c r="M73" s="4"/>
      <c r="N73" s="138"/>
      <c r="O73" s="138"/>
      <c r="P73" s="138"/>
      <c r="Q73" s="138"/>
      <c r="R73" s="138"/>
      <c r="S73" s="138"/>
      <c r="T73" s="138"/>
      <c r="U73" s="138"/>
      <c r="V73" s="138"/>
      <c r="W73" s="138"/>
      <c r="X73" s="138"/>
      <c r="Y73" s="138"/>
      <c r="Z73" s="138"/>
      <c r="AA73" s="138"/>
      <c r="AB73" s="138"/>
      <c r="AC73" s="138"/>
      <c r="AD73" s="138"/>
      <c r="AE73" s="138"/>
      <c r="AF73" s="138"/>
      <c r="AG73" s="138"/>
      <c r="AH73" s="138"/>
      <c r="AI73" s="138"/>
      <c r="AJ73" s="138"/>
      <c r="AK73" s="138"/>
      <c r="AL73" s="138"/>
      <c r="AM73" s="138"/>
      <c r="AN73" s="138"/>
      <c r="AO73" s="138"/>
      <c r="AP73" s="138"/>
    </row>
    <row r="74" spans="2:42" ht="12.75">
      <c r="B74" s="138"/>
      <c r="C74" s="138"/>
      <c r="D74" s="138"/>
      <c r="E74" s="138"/>
      <c r="F74" s="138"/>
      <c r="G74" s="138"/>
      <c r="H74" s="4"/>
      <c r="I74" s="4"/>
      <c r="J74" s="4"/>
      <c r="K74" s="4"/>
      <c r="L74" s="4"/>
      <c r="M74" s="4"/>
      <c r="N74" s="138"/>
      <c r="O74" s="138"/>
      <c r="P74" s="138"/>
      <c r="Q74" s="138"/>
      <c r="R74" s="138"/>
      <c r="S74" s="138"/>
      <c r="T74" s="138"/>
      <c r="U74" s="138"/>
      <c r="V74" s="138"/>
      <c r="W74" s="138"/>
      <c r="X74" s="138"/>
      <c r="Y74" s="138"/>
      <c r="Z74" s="138"/>
      <c r="AA74" s="138"/>
      <c r="AB74" s="138"/>
      <c r="AC74" s="138"/>
      <c r="AD74" s="138"/>
      <c r="AE74" s="138"/>
      <c r="AF74" s="138"/>
      <c r="AG74" s="138"/>
      <c r="AH74" s="138"/>
      <c r="AI74" s="138"/>
      <c r="AJ74" s="138"/>
      <c r="AK74" s="138"/>
      <c r="AL74" s="138"/>
      <c r="AM74" s="138"/>
      <c r="AN74" s="138"/>
      <c r="AO74" s="138"/>
      <c r="AP74" s="138"/>
    </row>
    <row r="75" spans="2:42" ht="14.25">
      <c r="B75" s="368" t="s">
        <v>256</v>
      </c>
      <c r="C75" s="366"/>
      <c r="D75" s="138"/>
      <c r="E75" s="138"/>
      <c r="F75" s="138"/>
      <c r="G75" s="139"/>
      <c r="H75" s="4"/>
      <c r="I75" s="4"/>
      <c r="J75" s="4"/>
      <c r="K75" s="4"/>
      <c r="L75" s="4"/>
      <c r="M75" s="4"/>
      <c r="N75" s="138"/>
      <c r="O75" s="138"/>
      <c r="P75" s="138"/>
      <c r="Q75" s="138"/>
      <c r="R75" s="138"/>
      <c r="S75" s="138"/>
      <c r="T75" s="138"/>
      <c r="U75" s="138"/>
      <c r="V75" s="138"/>
      <c r="W75" s="138"/>
      <c r="X75" s="138"/>
      <c r="Y75" s="138"/>
      <c r="Z75" s="138"/>
      <c r="AA75" s="138"/>
      <c r="AB75" s="138"/>
      <c r="AC75" s="138"/>
      <c r="AD75" s="138"/>
      <c r="AE75" s="138"/>
      <c r="AF75" s="138"/>
      <c r="AG75" s="138"/>
      <c r="AH75" s="138"/>
      <c r="AI75" s="138"/>
      <c r="AJ75" s="138"/>
      <c r="AK75" s="138"/>
      <c r="AL75" s="138"/>
      <c r="AM75" s="138"/>
      <c r="AN75" s="138"/>
      <c r="AO75" s="138"/>
      <c r="AP75" s="138"/>
    </row>
    <row r="76" spans="2:42" ht="12.75">
      <c r="B76" s="370" t="s">
        <v>257</v>
      </c>
      <c r="C76" s="357"/>
      <c r="D76" s="370"/>
      <c r="E76" s="344"/>
      <c r="F76" s="344"/>
      <c r="G76" s="357"/>
      <c r="H76" s="4"/>
      <c r="I76" s="4"/>
      <c r="J76" s="4"/>
      <c r="K76" s="4"/>
      <c r="L76" s="4"/>
      <c r="M76" s="4"/>
      <c r="N76" s="138"/>
      <c r="O76" s="138"/>
      <c r="P76" s="138"/>
      <c r="Q76" s="138"/>
      <c r="R76" s="138"/>
      <c r="S76" s="138"/>
      <c r="T76" s="138"/>
      <c r="U76" s="138"/>
      <c r="V76" s="138"/>
      <c r="W76" s="138"/>
      <c r="X76" s="138"/>
      <c r="Y76" s="138"/>
      <c r="Z76" s="138"/>
      <c r="AA76" s="138"/>
      <c r="AB76" s="138"/>
      <c r="AC76" s="138"/>
      <c r="AD76" s="138"/>
      <c r="AE76" s="138"/>
      <c r="AF76" s="138"/>
      <c r="AG76" s="138"/>
      <c r="AH76" s="138"/>
      <c r="AI76" s="138"/>
      <c r="AJ76" s="138"/>
      <c r="AK76" s="138"/>
      <c r="AL76" s="138"/>
      <c r="AM76" s="138"/>
      <c r="AN76" s="138"/>
      <c r="AO76" s="138"/>
      <c r="AP76" s="138"/>
    </row>
    <row r="77" spans="2:42" ht="12.75">
      <c r="B77" s="369" t="s">
        <v>258</v>
      </c>
      <c r="C77" s="357"/>
      <c r="D77" s="371"/>
      <c r="E77" s="344"/>
      <c r="F77" s="344"/>
      <c r="G77" s="357"/>
      <c r="H77" s="4"/>
      <c r="I77" s="4"/>
      <c r="J77" s="4"/>
      <c r="K77" s="4"/>
      <c r="L77" s="4"/>
      <c r="M77" s="4"/>
      <c r="N77" s="138"/>
      <c r="O77" s="138"/>
      <c r="P77" s="138"/>
      <c r="Q77" s="138"/>
      <c r="R77" s="138"/>
      <c r="S77" s="138"/>
      <c r="T77" s="138"/>
      <c r="U77" s="138"/>
      <c r="V77" s="138"/>
      <c r="W77" s="138"/>
      <c r="X77" s="138"/>
      <c r="Y77" s="138"/>
      <c r="Z77" s="138"/>
      <c r="AA77" s="138"/>
      <c r="AB77" s="138"/>
      <c r="AC77" s="138"/>
      <c r="AD77" s="138"/>
      <c r="AE77" s="138"/>
      <c r="AF77" s="138"/>
      <c r="AG77" s="138"/>
      <c r="AH77" s="138"/>
      <c r="AI77" s="138"/>
      <c r="AJ77" s="138"/>
      <c r="AK77" s="138"/>
      <c r="AL77" s="138"/>
      <c r="AM77" s="138"/>
      <c r="AN77" s="138"/>
      <c r="AO77" s="138"/>
      <c r="AP77" s="138"/>
    </row>
    <row r="78" spans="2:42" ht="12.75">
      <c r="B78" s="367" t="s">
        <v>260</v>
      </c>
      <c r="C78" s="357"/>
      <c r="D78" s="370"/>
      <c r="E78" s="344"/>
      <c r="F78" s="344"/>
      <c r="G78" s="357"/>
      <c r="H78" s="4"/>
      <c r="I78" s="4"/>
      <c r="J78" s="4"/>
      <c r="K78" s="4"/>
      <c r="L78" s="4"/>
      <c r="M78" s="4"/>
      <c r="N78" s="139"/>
      <c r="O78" s="138"/>
      <c r="P78" s="138"/>
      <c r="Q78" s="138"/>
      <c r="R78" s="138"/>
      <c r="S78" s="138"/>
      <c r="T78" s="138"/>
      <c r="U78" s="138"/>
      <c r="V78" s="138"/>
      <c r="W78" s="138"/>
      <c r="X78" s="138"/>
      <c r="Y78" s="138"/>
      <c r="Z78" s="138"/>
      <c r="AA78" s="138"/>
      <c r="AB78" s="138"/>
      <c r="AC78" s="138"/>
      <c r="AD78" s="138"/>
      <c r="AE78" s="138"/>
      <c r="AF78" s="138"/>
      <c r="AG78" s="138"/>
      <c r="AH78" s="138"/>
      <c r="AI78" s="138"/>
      <c r="AJ78" s="138"/>
      <c r="AK78" s="138"/>
      <c r="AL78" s="138"/>
      <c r="AM78" s="138"/>
      <c r="AN78" s="138"/>
      <c r="AO78" s="138"/>
      <c r="AP78" s="138"/>
    </row>
    <row r="79" spans="2:42" ht="12.75">
      <c r="B79" s="369" t="s">
        <v>261</v>
      </c>
      <c r="C79" s="357"/>
      <c r="D79" s="371"/>
      <c r="E79" s="344"/>
      <c r="F79" s="344"/>
      <c r="G79" s="357"/>
      <c r="H79" s="4"/>
      <c r="I79" s="4"/>
      <c r="J79" s="4"/>
      <c r="K79" s="4"/>
      <c r="L79" s="4"/>
      <c r="M79" s="4"/>
      <c r="N79" s="138"/>
      <c r="O79" s="138"/>
      <c r="P79" s="138"/>
      <c r="Q79" s="138"/>
      <c r="R79" s="138"/>
      <c r="S79" s="138"/>
      <c r="T79" s="138"/>
      <c r="U79" s="138"/>
      <c r="V79" s="138"/>
      <c r="W79" s="138"/>
      <c r="X79" s="138"/>
      <c r="Y79" s="138"/>
      <c r="Z79" s="138"/>
      <c r="AA79" s="138"/>
      <c r="AB79" s="138"/>
      <c r="AC79" s="138"/>
      <c r="AD79" s="138"/>
      <c r="AE79" s="138"/>
      <c r="AF79" s="138"/>
      <c r="AG79" s="138"/>
      <c r="AH79" s="138"/>
      <c r="AI79" s="138"/>
      <c r="AJ79" s="138"/>
      <c r="AK79" s="138"/>
      <c r="AL79" s="138"/>
      <c r="AM79" s="138"/>
      <c r="AN79" s="138"/>
      <c r="AO79" s="138"/>
      <c r="AP79" s="138"/>
    </row>
    <row r="80" spans="2:42" ht="12.75">
      <c r="B80" s="367" t="s">
        <v>263</v>
      </c>
      <c r="C80" s="357"/>
      <c r="D80" s="370"/>
      <c r="E80" s="344"/>
      <c r="F80" s="344"/>
      <c r="G80" s="357"/>
      <c r="H80" s="4"/>
      <c r="I80" s="4"/>
      <c r="J80" s="4"/>
      <c r="K80" s="4"/>
      <c r="L80" s="4"/>
      <c r="M80" s="4"/>
      <c r="N80" s="139"/>
      <c r="O80" s="139"/>
      <c r="P80" s="139"/>
      <c r="Q80" s="139"/>
      <c r="R80" s="139"/>
      <c r="S80" s="139"/>
      <c r="T80" s="139"/>
      <c r="U80" s="139"/>
      <c r="V80" s="139"/>
      <c r="W80" s="139"/>
      <c r="X80" s="139"/>
      <c r="Y80" s="138"/>
      <c r="Z80" s="138"/>
      <c r="AA80" s="138"/>
      <c r="AB80" s="138"/>
      <c r="AC80" s="138"/>
      <c r="AD80" s="138"/>
      <c r="AE80" s="138"/>
      <c r="AF80" s="138"/>
      <c r="AG80" s="138"/>
      <c r="AH80" s="138"/>
      <c r="AI80" s="138"/>
      <c r="AJ80" s="138"/>
      <c r="AK80" s="138"/>
      <c r="AL80" s="138"/>
      <c r="AM80" s="138"/>
      <c r="AN80" s="138"/>
      <c r="AO80" s="138"/>
      <c r="AP80" s="138"/>
    </row>
    <row r="81" spans="2:42" ht="12.75">
      <c r="B81" s="369" t="s">
        <v>264</v>
      </c>
      <c r="C81" s="357"/>
      <c r="D81" s="371"/>
      <c r="E81" s="344"/>
      <c r="F81" s="344"/>
      <c r="G81" s="357"/>
      <c r="H81" s="4"/>
      <c r="I81" s="4"/>
      <c r="J81" s="4"/>
      <c r="K81" s="4"/>
      <c r="L81" s="4"/>
      <c r="M81" s="4"/>
      <c r="N81" s="139"/>
      <c r="O81" s="139"/>
      <c r="P81" s="139"/>
      <c r="Q81" s="139"/>
      <c r="R81" s="139"/>
      <c r="S81" s="139"/>
      <c r="T81" s="139"/>
      <c r="U81" s="139"/>
      <c r="V81" s="139"/>
      <c r="W81" s="139"/>
      <c r="X81" s="139"/>
      <c r="Y81" s="139"/>
      <c r="Z81" s="139"/>
      <c r="AA81" s="139"/>
      <c r="AB81" s="139"/>
      <c r="AC81" s="138"/>
      <c r="AD81" s="138"/>
      <c r="AE81" s="138"/>
      <c r="AF81" s="138"/>
      <c r="AG81" s="138"/>
      <c r="AH81" s="138"/>
      <c r="AI81" s="138"/>
      <c r="AJ81" s="138"/>
      <c r="AK81" s="138"/>
      <c r="AL81" s="138"/>
      <c r="AM81" s="138"/>
      <c r="AN81" s="138"/>
      <c r="AO81" s="138"/>
      <c r="AP81" s="138"/>
    </row>
    <row r="82" spans="2:42" ht="12.75">
      <c r="B82" s="367" t="s">
        <v>265</v>
      </c>
      <c r="C82" s="357"/>
      <c r="D82" s="370"/>
      <c r="E82" s="344"/>
      <c r="F82" s="344"/>
      <c r="G82" s="357"/>
      <c r="H82" s="4"/>
      <c r="I82" s="4"/>
      <c r="J82" s="4"/>
      <c r="K82" s="4"/>
      <c r="L82" s="4"/>
      <c r="M82" s="4"/>
      <c r="N82" s="138"/>
      <c r="O82" s="138"/>
      <c r="P82" s="138"/>
      <c r="Q82" s="138"/>
      <c r="R82" s="138"/>
      <c r="S82" s="138"/>
      <c r="T82" s="138"/>
      <c r="U82" s="138"/>
      <c r="V82" s="138"/>
      <c r="W82" s="138"/>
      <c r="X82" s="138"/>
      <c r="Y82" s="138"/>
      <c r="Z82" s="138"/>
      <c r="AA82" s="138"/>
      <c r="AB82" s="138"/>
      <c r="AC82" s="138"/>
      <c r="AD82" s="138"/>
      <c r="AE82" s="138"/>
      <c r="AF82" s="138"/>
      <c r="AG82" s="138"/>
      <c r="AH82" s="138"/>
      <c r="AI82" s="138"/>
      <c r="AJ82" s="138"/>
      <c r="AK82" s="138"/>
      <c r="AL82" s="138"/>
      <c r="AM82" s="138"/>
      <c r="AN82" s="138"/>
      <c r="AO82" s="138"/>
      <c r="AP82" s="138"/>
    </row>
    <row r="83" spans="2:42" ht="12.75">
      <c r="B83" s="369" t="s">
        <v>267</v>
      </c>
      <c r="C83" s="357"/>
      <c r="D83" s="371"/>
      <c r="E83" s="344"/>
      <c r="F83" s="344"/>
      <c r="G83" s="357"/>
      <c r="H83" s="4"/>
      <c r="I83" s="4"/>
      <c r="J83" s="4"/>
      <c r="K83" s="4"/>
      <c r="L83" s="4"/>
      <c r="M83" s="4"/>
      <c r="N83" s="138"/>
      <c r="O83" s="138"/>
      <c r="P83" s="138"/>
      <c r="Q83" s="138"/>
      <c r="R83" s="138"/>
      <c r="S83" s="138"/>
      <c r="T83" s="138"/>
      <c r="U83" s="138"/>
      <c r="V83" s="138"/>
      <c r="W83" s="138"/>
      <c r="X83" s="138"/>
      <c r="Y83" s="138"/>
      <c r="Z83" s="138"/>
      <c r="AA83" s="138"/>
      <c r="AB83" s="138"/>
      <c r="AC83" s="138"/>
      <c r="AD83" s="138"/>
      <c r="AE83" s="138"/>
      <c r="AF83" s="138"/>
      <c r="AG83" s="138"/>
      <c r="AH83" s="138"/>
      <c r="AI83" s="138"/>
      <c r="AJ83" s="138"/>
      <c r="AK83" s="138"/>
      <c r="AL83" s="138"/>
      <c r="AM83" s="138"/>
      <c r="AN83" s="138"/>
      <c r="AO83" s="138"/>
      <c r="AP83" s="138"/>
    </row>
    <row r="84" spans="2:42" ht="12.75">
      <c r="B84" s="367" t="s">
        <v>269</v>
      </c>
      <c r="C84" s="357"/>
      <c r="D84" s="370"/>
      <c r="E84" s="344"/>
      <c r="F84" s="344"/>
      <c r="G84" s="357"/>
      <c r="H84" s="4"/>
      <c r="I84" s="4"/>
      <c r="J84" s="4"/>
      <c r="K84" s="4"/>
      <c r="L84" s="4"/>
      <c r="M84" s="4"/>
      <c r="N84" s="138"/>
      <c r="O84" s="138"/>
      <c r="P84" s="138"/>
      <c r="Q84" s="138"/>
      <c r="R84" s="138"/>
      <c r="S84" s="138"/>
      <c r="T84" s="138"/>
      <c r="U84" s="138"/>
      <c r="V84" s="138"/>
      <c r="W84" s="138"/>
      <c r="X84" s="138"/>
      <c r="Y84" s="138"/>
      <c r="Z84" s="138"/>
      <c r="AA84" s="138"/>
      <c r="AB84" s="138"/>
      <c r="AC84" s="138"/>
      <c r="AD84" s="138"/>
      <c r="AE84" s="138"/>
      <c r="AF84" s="138"/>
      <c r="AG84" s="138"/>
      <c r="AH84" s="138"/>
      <c r="AI84" s="138"/>
      <c r="AJ84" s="138"/>
      <c r="AK84" s="138"/>
      <c r="AL84" s="138"/>
      <c r="AM84" s="138"/>
      <c r="AN84" s="138"/>
      <c r="AO84" s="138"/>
      <c r="AP84" s="138"/>
    </row>
    <row r="85" spans="2:42" ht="12.75">
      <c r="B85" s="369" t="s">
        <v>272</v>
      </c>
      <c r="C85" s="357"/>
      <c r="D85" s="371"/>
      <c r="E85" s="344"/>
      <c r="F85" s="344"/>
      <c r="G85" s="357"/>
      <c r="H85" s="4"/>
      <c r="I85" s="4"/>
      <c r="J85" s="4"/>
      <c r="K85" s="4"/>
      <c r="L85" s="4"/>
      <c r="M85" s="4"/>
      <c r="N85" s="138"/>
      <c r="O85" s="138"/>
      <c r="P85" s="138"/>
      <c r="Q85" s="138"/>
      <c r="R85" s="138"/>
      <c r="S85" s="138"/>
      <c r="T85" s="138"/>
      <c r="U85" s="138"/>
      <c r="V85" s="138"/>
      <c r="W85" s="138"/>
      <c r="X85" s="138"/>
      <c r="Y85" s="138"/>
      <c r="Z85" s="138"/>
      <c r="AA85" s="138"/>
      <c r="AB85" s="138"/>
      <c r="AC85" s="138"/>
      <c r="AD85" s="138"/>
      <c r="AE85" s="138"/>
      <c r="AF85" s="138"/>
      <c r="AG85" s="138"/>
      <c r="AH85" s="138"/>
      <c r="AI85" s="138"/>
      <c r="AJ85" s="138"/>
      <c r="AK85" s="138"/>
      <c r="AL85" s="138"/>
      <c r="AM85" s="138"/>
      <c r="AN85" s="138"/>
      <c r="AO85" s="138"/>
      <c r="AP85" s="138"/>
    </row>
    <row r="86" spans="2:42" ht="12.75">
      <c r="B86" s="367" t="s">
        <v>277</v>
      </c>
      <c r="C86" s="357"/>
      <c r="D86" s="370"/>
      <c r="E86" s="344"/>
      <c r="F86" s="344"/>
      <c r="G86" s="357"/>
      <c r="H86" s="4"/>
      <c r="I86" s="4"/>
      <c r="J86" s="4"/>
      <c r="K86" s="4"/>
      <c r="L86" s="4"/>
      <c r="M86" s="4"/>
      <c r="N86" s="138"/>
      <c r="O86" s="138"/>
      <c r="P86" s="138"/>
      <c r="Q86" s="138"/>
      <c r="R86" s="138"/>
      <c r="S86" s="138"/>
      <c r="T86" s="138"/>
      <c r="U86" s="138"/>
      <c r="V86" s="138"/>
      <c r="W86" s="138"/>
      <c r="X86" s="138"/>
      <c r="Y86" s="138"/>
      <c r="Z86" s="138"/>
      <c r="AA86" s="138"/>
      <c r="AB86" s="138"/>
      <c r="AC86" s="138"/>
      <c r="AD86" s="138"/>
      <c r="AE86" s="138"/>
      <c r="AF86" s="138"/>
      <c r="AG86" s="138"/>
      <c r="AH86" s="138"/>
      <c r="AI86" s="138"/>
      <c r="AJ86" s="138"/>
      <c r="AK86" s="138"/>
      <c r="AL86" s="138"/>
      <c r="AM86" s="138"/>
      <c r="AN86" s="138"/>
      <c r="AO86" s="138"/>
      <c r="AP86" s="138"/>
    </row>
    <row r="87" spans="2:42" ht="12.75">
      <c r="B87" s="371" t="s">
        <v>280</v>
      </c>
      <c r="C87" s="357"/>
      <c r="D87" s="371"/>
      <c r="E87" s="344"/>
      <c r="F87" s="344"/>
      <c r="G87" s="357"/>
      <c r="H87" s="4"/>
      <c r="I87" s="4"/>
      <c r="J87" s="4"/>
      <c r="K87" s="4"/>
      <c r="L87" s="4"/>
      <c r="M87" s="4"/>
      <c r="N87" s="139"/>
      <c r="O87" s="139"/>
      <c r="P87" s="138"/>
      <c r="Q87" s="138"/>
      <c r="R87" s="138"/>
      <c r="S87" s="138"/>
      <c r="T87" s="138"/>
      <c r="U87" s="138"/>
      <c r="V87" s="138"/>
      <c r="W87" s="138"/>
      <c r="X87" s="138"/>
      <c r="Y87" s="138"/>
      <c r="Z87" s="138"/>
      <c r="AA87" s="138"/>
      <c r="AB87" s="138"/>
      <c r="AC87" s="138"/>
      <c r="AD87" s="138"/>
      <c r="AE87" s="138"/>
      <c r="AF87" s="138"/>
      <c r="AG87" s="138"/>
      <c r="AH87" s="138"/>
      <c r="AI87" s="138"/>
      <c r="AJ87" s="138"/>
      <c r="AK87" s="138"/>
      <c r="AL87" s="138"/>
      <c r="AM87" s="138"/>
      <c r="AN87" s="138"/>
      <c r="AO87" s="138"/>
      <c r="AP87" s="138"/>
    </row>
    <row r="88" spans="2:42" ht="12.75">
      <c r="B88" s="138"/>
      <c r="C88" s="138"/>
      <c r="D88" s="138"/>
      <c r="E88" s="138"/>
      <c r="F88" s="138"/>
      <c r="G88" s="139"/>
      <c r="H88" s="4"/>
      <c r="I88" s="4"/>
      <c r="J88" s="4"/>
      <c r="K88" s="4"/>
      <c r="L88" s="4"/>
      <c r="M88" s="4"/>
      <c r="N88" s="138"/>
      <c r="O88" s="138"/>
      <c r="P88" s="138"/>
      <c r="Q88" s="138"/>
      <c r="R88" s="138"/>
      <c r="S88" s="138"/>
      <c r="T88" s="138"/>
      <c r="U88" s="138"/>
      <c r="V88" s="138"/>
      <c r="W88" s="138"/>
      <c r="X88" s="138"/>
      <c r="Y88" s="138"/>
      <c r="Z88" s="138"/>
      <c r="AA88" s="138"/>
      <c r="AB88" s="138"/>
      <c r="AC88" s="138"/>
      <c r="AD88" s="138"/>
      <c r="AE88" s="138"/>
      <c r="AF88" s="138"/>
      <c r="AG88" s="138"/>
      <c r="AH88" s="138"/>
      <c r="AI88" s="138"/>
      <c r="AJ88" s="138"/>
      <c r="AK88" s="138"/>
      <c r="AL88" s="138"/>
      <c r="AM88" s="138"/>
      <c r="AN88" s="138"/>
      <c r="AO88" s="138"/>
      <c r="AP88" s="138"/>
    </row>
    <row r="89" spans="2:42" ht="12.75">
      <c r="B89" s="138"/>
      <c r="C89" s="138"/>
      <c r="D89" s="138"/>
      <c r="E89" s="138"/>
      <c r="F89" s="138"/>
      <c r="G89" s="139"/>
      <c r="H89" s="4"/>
      <c r="I89" s="4"/>
      <c r="J89" s="4"/>
      <c r="K89" s="4"/>
      <c r="L89" s="4"/>
      <c r="M89" s="4"/>
      <c r="N89" s="138"/>
      <c r="O89" s="138"/>
      <c r="P89" s="138"/>
      <c r="Q89" s="138"/>
      <c r="R89" s="138"/>
      <c r="S89" s="138"/>
      <c r="T89" s="138"/>
      <c r="U89" s="138"/>
      <c r="V89" s="138"/>
      <c r="W89" s="138"/>
      <c r="X89" s="138"/>
      <c r="Y89" s="138"/>
      <c r="Z89" s="138"/>
      <c r="AA89" s="138"/>
      <c r="AB89" s="138"/>
      <c r="AC89" s="138"/>
      <c r="AD89" s="138"/>
      <c r="AE89" s="138"/>
      <c r="AF89" s="138"/>
      <c r="AG89" s="138"/>
      <c r="AH89" s="138"/>
      <c r="AI89" s="138"/>
      <c r="AJ89" s="138"/>
      <c r="AK89" s="138"/>
      <c r="AL89" s="138"/>
      <c r="AM89" s="138"/>
      <c r="AN89" s="138"/>
      <c r="AO89" s="138"/>
      <c r="AP89" s="138"/>
    </row>
    <row r="90" spans="2:42" ht="14.25">
      <c r="B90" s="368" t="s">
        <v>282</v>
      </c>
      <c r="C90" s="366"/>
      <c r="D90" s="138"/>
      <c r="E90" s="138"/>
      <c r="F90" s="138"/>
      <c r="G90" s="139"/>
      <c r="H90" s="4"/>
      <c r="I90" s="4"/>
      <c r="J90" s="4"/>
      <c r="K90" s="4"/>
      <c r="L90" s="4"/>
      <c r="M90" s="4"/>
      <c r="N90" s="138"/>
      <c r="O90" s="138"/>
      <c r="P90" s="138"/>
      <c r="Q90" s="138"/>
      <c r="R90" s="138"/>
      <c r="S90" s="138"/>
      <c r="T90" s="138"/>
      <c r="U90" s="138"/>
      <c r="V90" s="138"/>
      <c r="W90" s="138"/>
      <c r="X90" s="138"/>
      <c r="Y90" s="138"/>
      <c r="Z90" s="138"/>
      <c r="AA90" s="138"/>
      <c r="AB90" s="138"/>
      <c r="AC90" s="138"/>
      <c r="AD90" s="138"/>
      <c r="AE90" s="138"/>
      <c r="AF90" s="138"/>
      <c r="AG90" s="138"/>
      <c r="AH90" s="138"/>
      <c r="AI90" s="138"/>
      <c r="AJ90" s="138"/>
      <c r="AK90" s="138"/>
      <c r="AL90" s="138"/>
      <c r="AM90" s="138"/>
      <c r="AN90" s="138"/>
      <c r="AO90" s="138"/>
      <c r="AP90" s="138"/>
    </row>
    <row r="91" spans="2:42" ht="12.75">
      <c r="B91" s="367" t="s">
        <v>284</v>
      </c>
      <c r="C91" s="357"/>
      <c r="D91" s="370"/>
      <c r="E91" s="344"/>
      <c r="F91" s="344"/>
      <c r="G91" s="357"/>
      <c r="H91" s="4"/>
      <c r="I91" s="4"/>
      <c r="J91" s="4"/>
      <c r="K91" s="4"/>
      <c r="L91" s="4"/>
      <c r="M91" s="4"/>
      <c r="N91" s="139"/>
      <c r="O91" s="139"/>
      <c r="P91" s="139"/>
      <c r="Q91" s="139"/>
      <c r="R91" s="139"/>
      <c r="S91" s="138"/>
      <c r="T91" s="138"/>
      <c r="U91" s="138"/>
      <c r="V91" s="138"/>
      <c r="W91" s="138"/>
      <c r="X91" s="138"/>
      <c r="Y91" s="138"/>
      <c r="Z91" s="138"/>
      <c r="AA91" s="138"/>
      <c r="AB91" s="138"/>
      <c r="AC91" s="138"/>
      <c r="AD91" s="138"/>
      <c r="AE91" s="138"/>
      <c r="AF91" s="138"/>
      <c r="AG91" s="138"/>
      <c r="AH91" s="138"/>
      <c r="AI91" s="138"/>
      <c r="AJ91" s="138"/>
      <c r="AK91" s="138"/>
      <c r="AL91" s="138"/>
      <c r="AM91" s="138"/>
      <c r="AN91" s="138"/>
      <c r="AO91" s="138"/>
      <c r="AP91" s="138"/>
    </row>
    <row r="92" spans="2:42" ht="12.75">
      <c r="B92" s="369" t="s">
        <v>287</v>
      </c>
      <c r="C92" s="357"/>
      <c r="D92" s="371"/>
      <c r="E92" s="344"/>
      <c r="F92" s="344"/>
      <c r="G92" s="357"/>
      <c r="H92" s="4"/>
      <c r="I92" s="4"/>
      <c r="J92" s="4"/>
      <c r="K92" s="4"/>
      <c r="L92" s="4"/>
      <c r="M92" s="4"/>
      <c r="N92" s="138"/>
      <c r="O92" s="138"/>
      <c r="P92" s="138"/>
      <c r="Q92" s="138"/>
      <c r="R92" s="138"/>
      <c r="S92" s="138"/>
      <c r="T92" s="138"/>
      <c r="U92" s="138"/>
      <c r="V92" s="138"/>
      <c r="W92" s="138"/>
      <c r="X92" s="138"/>
      <c r="Y92" s="138"/>
      <c r="Z92" s="138"/>
      <c r="AA92" s="138"/>
      <c r="AB92" s="138"/>
      <c r="AC92" s="138"/>
      <c r="AD92" s="138"/>
      <c r="AE92" s="138"/>
      <c r="AF92" s="138"/>
      <c r="AG92" s="138"/>
      <c r="AH92" s="138"/>
      <c r="AI92" s="138"/>
      <c r="AJ92" s="138"/>
      <c r="AK92" s="138"/>
      <c r="AL92" s="138"/>
      <c r="AM92" s="138"/>
      <c r="AN92" s="138"/>
      <c r="AO92" s="138"/>
      <c r="AP92" s="138"/>
    </row>
    <row r="93" spans="2:42" ht="12.75">
      <c r="B93" s="367" t="s">
        <v>290</v>
      </c>
      <c r="C93" s="357"/>
      <c r="D93" s="370"/>
      <c r="E93" s="344"/>
      <c r="F93" s="344"/>
      <c r="G93" s="357"/>
      <c r="H93" s="4"/>
      <c r="I93" s="4"/>
      <c r="J93" s="4"/>
      <c r="K93" s="4"/>
      <c r="L93" s="4"/>
      <c r="M93" s="4"/>
      <c r="N93" s="138"/>
      <c r="O93" s="138"/>
      <c r="P93" s="138"/>
      <c r="Q93" s="138"/>
      <c r="R93" s="138"/>
      <c r="S93" s="138"/>
      <c r="T93" s="138"/>
      <c r="U93" s="138"/>
      <c r="V93" s="138"/>
      <c r="W93" s="138"/>
      <c r="X93" s="138"/>
      <c r="Y93" s="138"/>
      <c r="Z93" s="138"/>
      <c r="AA93" s="138"/>
      <c r="AB93" s="138"/>
      <c r="AC93" s="138"/>
      <c r="AD93" s="138"/>
      <c r="AE93" s="138"/>
      <c r="AF93" s="138"/>
      <c r="AG93" s="138"/>
      <c r="AH93" s="138"/>
      <c r="AI93" s="138"/>
      <c r="AJ93" s="138"/>
      <c r="AK93" s="138"/>
      <c r="AL93" s="138"/>
      <c r="AM93" s="138"/>
      <c r="AN93" s="138"/>
      <c r="AO93" s="138"/>
      <c r="AP93" s="138"/>
    </row>
    <row r="94" spans="2:42" ht="12.75">
      <c r="B94" s="369" t="s">
        <v>292</v>
      </c>
      <c r="C94" s="357"/>
      <c r="D94" s="371"/>
      <c r="E94" s="344"/>
      <c r="F94" s="344"/>
      <c r="G94" s="357"/>
      <c r="H94" s="4"/>
      <c r="I94" s="4"/>
      <c r="J94" s="4"/>
      <c r="K94" s="4"/>
      <c r="L94" s="4"/>
      <c r="M94" s="4"/>
      <c r="N94" s="138"/>
      <c r="O94" s="138"/>
      <c r="P94" s="138"/>
      <c r="Q94" s="138"/>
      <c r="R94" s="138"/>
      <c r="S94" s="138"/>
      <c r="T94" s="138"/>
      <c r="U94" s="138"/>
      <c r="V94" s="138"/>
      <c r="W94" s="138"/>
      <c r="X94" s="138"/>
      <c r="Y94" s="138"/>
      <c r="Z94" s="138"/>
      <c r="AA94" s="138"/>
      <c r="AB94" s="138"/>
      <c r="AC94" s="138"/>
      <c r="AD94" s="138"/>
      <c r="AE94" s="138"/>
      <c r="AF94" s="138"/>
      <c r="AG94" s="138"/>
      <c r="AH94" s="138"/>
      <c r="AI94" s="138"/>
      <c r="AJ94" s="138"/>
      <c r="AK94" s="138"/>
      <c r="AL94" s="138"/>
      <c r="AM94" s="138"/>
      <c r="AN94" s="138"/>
      <c r="AO94" s="138"/>
      <c r="AP94" s="138"/>
    </row>
    <row r="95" spans="2:42" ht="12.75">
      <c r="B95" s="367" t="s">
        <v>294</v>
      </c>
      <c r="C95" s="357"/>
      <c r="D95" s="370"/>
      <c r="E95" s="344"/>
      <c r="F95" s="344"/>
      <c r="G95" s="357"/>
      <c r="H95" s="4"/>
      <c r="I95" s="4"/>
      <c r="J95" s="4"/>
      <c r="K95" s="4"/>
      <c r="L95" s="4"/>
      <c r="M95" s="4"/>
      <c r="N95" s="138"/>
      <c r="O95" s="138"/>
      <c r="P95" s="138"/>
      <c r="Q95" s="138"/>
      <c r="R95" s="138"/>
      <c r="S95" s="138"/>
      <c r="T95" s="138"/>
      <c r="U95" s="138"/>
      <c r="V95" s="138"/>
      <c r="W95" s="138"/>
      <c r="X95" s="138"/>
      <c r="Y95" s="138"/>
      <c r="Z95" s="138"/>
      <c r="AA95" s="138"/>
      <c r="AB95" s="138"/>
      <c r="AC95" s="138"/>
      <c r="AD95" s="138"/>
      <c r="AE95" s="138"/>
      <c r="AF95" s="138"/>
      <c r="AG95" s="138"/>
      <c r="AH95" s="138"/>
      <c r="AI95" s="138"/>
      <c r="AJ95" s="138"/>
      <c r="AK95" s="138"/>
      <c r="AL95" s="138"/>
      <c r="AM95" s="138"/>
      <c r="AN95" s="138"/>
      <c r="AO95" s="138"/>
      <c r="AP95" s="138"/>
    </row>
    <row r="96" spans="2:42" ht="12.75">
      <c r="B96" s="152"/>
      <c r="C96" s="138"/>
      <c r="D96" s="138"/>
      <c r="E96" s="138"/>
      <c r="F96" s="138"/>
      <c r="G96" s="139"/>
      <c r="H96" s="4"/>
      <c r="I96" s="4"/>
      <c r="J96" s="4"/>
      <c r="K96" s="4"/>
      <c r="L96" s="4"/>
      <c r="M96" s="4"/>
      <c r="N96" s="138"/>
      <c r="O96" s="138"/>
      <c r="P96" s="138"/>
      <c r="Q96" s="138"/>
      <c r="R96" s="138"/>
      <c r="S96" s="138"/>
      <c r="T96" s="138"/>
      <c r="U96" s="138"/>
      <c r="V96" s="138"/>
      <c r="W96" s="138"/>
      <c r="X96" s="138"/>
      <c r="Y96" s="138"/>
      <c r="Z96" s="138"/>
      <c r="AA96" s="138"/>
      <c r="AB96" s="138"/>
      <c r="AC96" s="138"/>
      <c r="AD96" s="138"/>
      <c r="AE96" s="138"/>
      <c r="AF96" s="138"/>
      <c r="AG96" s="138"/>
      <c r="AH96" s="138"/>
      <c r="AI96" s="138"/>
      <c r="AJ96" s="138"/>
      <c r="AK96" s="138"/>
      <c r="AL96" s="138"/>
      <c r="AM96" s="138"/>
      <c r="AN96" s="138"/>
      <c r="AO96" s="138"/>
      <c r="AP96" s="138"/>
    </row>
    <row r="97" spans="2:42" ht="12.75">
      <c r="B97" s="152"/>
      <c r="C97" s="138"/>
      <c r="D97" s="138"/>
      <c r="E97" s="138"/>
      <c r="F97" s="138"/>
      <c r="G97" s="139"/>
      <c r="H97" s="4"/>
      <c r="I97" s="4"/>
      <c r="J97" s="4"/>
      <c r="K97" s="4"/>
      <c r="L97" s="4"/>
      <c r="M97" s="4"/>
      <c r="N97" s="138"/>
      <c r="O97" s="138"/>
      <c r="P97" s="138"/>
      <c r="Q97" s="138"/>
      <c r="R97" s="138"/>
      <c r="S97" s="138"/>
      <c r="T97" s="138"/>
      <c r="U97" s="138"/>
      <c r="V97" s="138"/>
      <c r="W97" s="138"/>
      <c r="X97" s="138"/>
      <c r="Y97" s="138"/>
      <c r="Z97" s="138"/>
      <c r="AA97" s="138"/>
      <c r="AB97" s="138"/>
      <c r="AC97" s="138"/>
      <c r="AD97" s="138"/>
      <c r="AE97" s="138"/>
      <c r="AF97" s="138"/>
      <c r="AG97" s="138"/>
      <c r="AH97" s="138"/>
      <c r="AI97" s="138"/>
      <c r="AJ97" s="138"/>
      <c r="AK97" s="138"/>
      <c r="AL97" s="138"/>
      <c r="AM97" s="138"/>
      <c r="AN97" s="138"/>
      <c r="AO97" s="138"/>
      <c r="AP97" s="138"/>
    </row>
    <row r="98" spans="2:42" ht="14.25">
      <c r="B98" s="368" t="s">
        <v>296</v>
      </c>
      <c r="C98" s="366"/>
      <c r="D98" s="138"/>
      <c r="E98" s="138"/>
      <c r="F98" s="138"/>
      <c r="G98" s="139"/>
      <c r="H98" s="4"/>
      <c r="I98" s="4"/>
      <c r="J98" s="4"/>
      <c r="K98" s="4"/>
      <c r="L98" s="4"/>
      <c r="M98" s="4"/>
      <c r="N98" s="139"/>
      <c r="O98" s="139"/>
      <c r="P98" s="139"/>
      <c r="Q98" s="138"/>
      <c r="R98" s="138"/>
      <c r="S98" s="138"/>
      <c r="T98" s="138"/>
      <c r="U98" s="138"/>
      <c r="V98" s="138"/>
      <c r="W98" s="138"/>
      <c r="X98" s="138"/>
      <c r="Y98" s="138"/>
      <c r="Z98" s="138"/>
      <c r="AA98" s="138"/>
      <c r="AB98" s="138"/>
      <c r="AC98" s="138"/>
      <c r="AD98" s="138"/>
      <c r="AE98" s="138"/>
      <c r="AF98" s="138"/>
      <c r="AG98" s="138"/>
      <c r="AH98" s="138"/>
      <c r="AI98" s="138"/>
      <c r="AJ98" s="138"/>
      <c r="AK98" s="138"/>
      <c r="AL98" s="138"/>
      <c r="AM98" s="138"/>
      <c r="AN98" s="138"/>
      <c r="AO98" s="138"/>
      <c r="AP98" s="138"/>
    </row>
    <row r="99" spans="2:42" ht="12.75">
      <c r="B99" s="370" t="s">
        <v>298</v>
      </c>
      <c r="C99" s="357"/>
      <c r="D99" s="370"/>
      <c r="E99" s="344"/>
      <c r="F99" s="344"/>
      <c r="G99" s="357"/>
      <c r="H99" s="4"/>
      <c r="I99" s="4"/>
      <c r="J99" s="4"/>
      <c r="K99" s="4"/>
      <c r="L99" s="4"/>
      <c r="M99" s="4"/>
      <c r="N99" s="138"/>
      <c r="O99" s="138"/>
      <c r="P99" s="138"/>
      <c r="Q99" s="138"/>
      <c r="R99" s="138"/>
      <c r="S99" s="138"/>
      <c r="T99" s="138"/>
      <c r="U99" s="138"/>
      <c r="V99" s="138"/>
      <c r="W99" s="138"/>
      <c r="X99" s="138"/>
      <c r="Y99" s="138"/>
      <c r="Z99" s="138"/>
      <c r="AA99" s="138"/>
      <c r="AB99" s="138"/>
      <c r="AC99" s="138"/>
      <c r="AD99" s="138"/>
      <c r="AE99" s="138"/>
      <c r="AF99" s="138"/>
      <c r="AG99" s="138"/>
      <c r="AH99" s="138"/>
      <c r="AI99" s="138"/>
      <c r="AJ99" s="138"/>
      <c r="AK99" s="138"/>
      <c r="AL99" s="138"/>
      <c r="AM99" s="138"/>
      <c r="AN99" s="138"/>
      <c r="AO99" s="138"/>
      <c r="AP99" s="138"/>
    </row>
    <row r="100" spans="2:42" ht="12.75">
      <c r="B100" s="371" t="s">
        <v>304</v>
      </c>
      <c r="C100" s="357"/>
      <c r="D100" s="371"/>
      <c r="E100" s="344"/>
      <c r="F100" s="344"/>
      <c r="G100" s="357"/>
      <c r="H100" s="4"/>
      <c r="I100" s="4"/>
      <c r="J100" s="4"/>
      <c r="K100" s="4"/>
      <c r="L100" s="4"/>
      <c r="M100" s="4"/>
      <c r="N100" s="138"/>
      <c r="O100" s="138"/>
      <c r="P100" s="138"/>
      <c r="Q100" s="138"/>
      <c r="R100" s="138"/>
      <c r="S100" s="138"/>
      <c r="T100" s="138"/>
      <c r="U100" s="138"/>
      <c r="V100" s="138"/>
      <c r="W100" s="138"/>
      <c r="X100" s="138"/>
      <c r="Y100" s="138"/>
      <c r="Z100" s="138"/>
      <c r="AA100" s="138"/>
      <c r="AB100" s="138"/>
      <c r="AC100" s="138"/>
      <c r="AD100" s="138"/>
      <c r="AE100" s="138"/>
      <c r="AF100" s="138"/>
      <c r="AG100" s="138"/>
      <c r="AH100" s="138"/>
      <c r="AI100" s="138"/>
      <c r="AJ100" s="138"/>
      <c r="AK100" s="138"/>
      <c r="AL100" s="138"/>
      <c r="AM100" s="138"/>
      <c r="AN100" s="138"/>
      <c r="AO100" s="138"/>
      <c r="AP100" s="138"/>
    </row>
    <row r="101" spans="2:42" ht="12.75">
      <c r="B101" s="370" t="s">
        <v>307</v>
      </c>
      <c r="C101" s="357"/>
      <c r="D101" s="370"/>
      <c r="E101" s="344"/>
      <c r="F101" s="344"/>
      <c r="G101" s="357"/>
      <c r="H101" s="4"/>
      <c r="I101" s="4"/>
      <c r="J101" s="4"/>
      <c r="K101" s="4"/>
      <c r="L101" s="4"/>
      <c r="M101" s="4"/>
      <c r="N101" s="138"/>
      <c r="O101" s="138"/>
      <c r="P101" s="138"/>
      <c r="Q101" s="138"/>
      <c r="R101" s="138"/>
      <c r="S101" s="138"/>
      <c r="T101" s="138"/>
      <c r="U101" s="138"/>
      <c r="V101" s="138"/>
      <c r="W101" s="138"/>
      <c r="X101" s="138"/>
      <c r="Y101" s="138"/>
      <c r="Z101" s="138"/>
      <c r="AA101" s="138"/>
      <c r="AB101" s="138"/>
      <c r="AC101" s="138"/>
      <c r="AD101" s="138"/>
      <c r="AE101" s="138"/>
      <c r="AF101" s="138"/>
      <c r="AG101" s="138"/>
      <c r="AH101" s="138"/>
      <c r="AI101" s="138"/>
      <c r="AJ101" s="138"/>
      <c r="AK101" s="138"/>
      <c r="AL101" s="138"/>
      <c r="AM101" s="138"/>
      <c r="AN101" s="138"/>
      <c r="AO101" s="138"/>
      <c r="AP101" s="138"/>
    </row>
    <row r="102" spans="2:42" ht="12.75">
      <c r="B102" s="371" t="s">
        <v>309</v>
      </c>
      <c r="C102" s="357"/>
      <c r="D102" s="371"/>
      <c r="E102" s="344"/>
      <c r="F102" s="344"/>
      <c r="G102" s="357"/>
      <c r="H102" s="4"/>
      <c r="I102" s="4"/>
      <c r="J102" s="4"/>
      <c r="K102" s="4"/>
      <c r="L102" s="4"/>
      <c r="M102" s="4"/>
      <c r="N102" s="139"/>
      <c r="O102" s="139"/>
      <c r="P102" s="139"/>
      <c r="Q102" s="139"/>
      <c r="R102" s="139"/>
      <c r="S102" s="139"/>
      <c r="T102" s="139"/>
      <c r="U102" s="139"/>
      <c r="V102" s="139"/>
      <c r="W102" s="139"/>
      <c r="X102" s="139"/>
      <c r="Y102" s="139"/>
      <c r="Z102" s="139"/>
      <c r="AA102" s="139"/>
      <c r="AB102" s="139"/>
      <c r="AC102" s="139"/>
      <c r="AD102" s="139"/>
      <c r="AE102" s="138"/>
      <c r="AF102" s="138"/>
      <c r="AG102" s="138"/>
      <c r="AH102" s="138"/>
      <c r="AI102" s="138"/>
      <c r="AJ102" s="138"/>
      <c r="AK102" s="138"/>
      <c r="AL102" s="138"/>
      <c r="AM102" s="138"/>
      <c r="AN102" s="138"/>
      <c r="AO102" s="138"/>
      <c r="AP102" s="138"/>
    </row>
    <row r="103" spans="2:42" ht="12.75">
      <c r="B103" s="370" t="s">
        <v>310</v>
      </c>
      <c r="C103" s="357"/>
      <c r="D103" s="370"/>
      <c r="E103" s="344"/>
      <c r="F103" s="344"/>
      <c r="G103" s="357"/>
      <c r="H103" s="4"/>
      <c r="I103" s="4"/>
      <c r="J103" s="4"/>
      <c r="K103" s="4"/>
      <c r="L103" s="4"/>
      <c r="M103" s="4"/>
      <c r="N103" s="139"/>
      <c r="O103" s="139"/>
      <c r="P103" s="139"/>
      <c r="Q103" s="139"/>
      <c r="R103" s="139"/>
      <c r="S103" s="139"/>
      <c r="T103" s="138"/>
      <c r="U103" s="138"/>
      <c r="V103" s="138"/>
      <c r="W103" s="138"/>
      <c r="X103" s="138"/>
      <c r="Y103" s="138"/>
      <c r="Z103" s="138"/>
      <c r="AA103" s="138"/>
      <c r="AB103" s="138"/>
      <c r="AC103" s="138"/>
      <c r="AD103" s="138"/>
      <c r="AE103" s="138"/>
      <c r="AF103" s="138"/>
      <c r="AG103" s="138"/>
      <c r="AH103" s="138"/>
      <c r="AI103" s="138"/>
      <c r="AJ103" s="138"/>
      <c r="AK103" s="138"/>
      <c r="AL103" s="138"/>
      <c r="AM103" s="138"/>
      <c r="AN103" s="138"/>
      <c r="AO103" s="138"/>
      <c r="AP103" s="138"/>
    </row>
    <row r="104" spans="2:42" ht="12.75">
      <c r="B104" s="371" t="s">
        <v>312</v>
      </c>
      <c r="C104" s="357"/>
      <c r="D104" s="371"/>
      <c r="E104" s="344"/>
      <c r="F104" s="344"/>
      <c r="G104" s="357"/>
      <c r="H104" s="4"/>
      <c r="I104" s="4"/>
      <c r="J104" s="4"/>
      <c r="K104" s="4"/>
      <c r="L104" s="4"/>
      <c r="M104" s="4"/>
      <c r="N104" s="139"/>
      <c r="O104" s="139"/>
      <c r="P104" s="139"/>
      <c r="Q104" s="139"/>
      <c r="R104" s="139"/>
      <c r="S104" s="139"/>
      <c r="T104" s="139"/>
      <c r="U104" s="139"/>
      <c r="V104" s="139"/>
      <c r="W104" s="139"/>
      <c r="X104" s="139"/>
      <c r="Y104" s="139"/>
      <c r="Z104" s="139"/>
      <c r="AA104" s="139"/>
      <c r="AB104" s="139"/>
      <c r="AC104" s="139"/>
      <c r="AD104" s="139"/>
      <c r="AE104" s="139"/>
      <c r="AF104" s="139"/>
      <c r="AG104" s="139"/>
      <c r="AH104" s="139"/>
      <c r="AI104" s="139"/>
      <c r="AJ104" s="139"/>
      <c r="AK104" s="138"/>
      <c r="AL104" s="138"/>
      <c r="AM104" s="138"/>
      <c r="AN104" s="138"/>
      <c r="AO104" s="138"/>
      <c r="AP104" s="138"/>
    </row>
    <row r="105" spans="2:42" ht="12.75">
      <c r="B105" s="370" t="s">
        <v>315</v>
      </c>
      <c r="C105" s="357"/>
      <c r="D105" s="370"/>
      <c r="E105" s="344"/>
      <c r="F105" s="344"/>
      <c r="G105" s="357"/>
      <c r="H105" s="4"/>
      <c r="I105" s="4"/>
      <c r="J105" s="4"/>
      <c r="K105" s="4"/>
      <c r="L105" s="4"/>
      <c r="M105" s="4"/>
      <c r="N105" s="139"/>
      <c r="O105" s="139"/>
      <c r="P105" s="139"/>
      <c r="Q105" s="138"/>
      <c r="R105" s="138"/>
      <c r="S105" s="138"/>
      <c r="T105" s="138"/>
      <c r="U105" s="138"/>
      <c r="V105" s="138"/>
      <c r="W105" s="138"/>
      <c r="X105" s="138"/>
      <c r="Y105" s="138"/>
      <c r="Z105" s="138"/>
      <c r="AA105" s="138"/>
      <c r="AB105" s="138"/>
      <c r="AC105" s="138"/>
      <c r="AD105" s="138"/>
      <c r="AE105" s="138"/>
      <c r="AF105" s="138"/>
      <c r="AG105" s="138"/>
      <c r="AH105" s="138"/>
      <c r="AI105" s="138"/>
      <c r="AJ105" s="138"/>
      <c r="AK105" s="138"/>
      <c r="AL105" s="138"/>
      <c r="AM105" s="138"/>
      <c r="AN105" s="138"/>
      <c r="AO105" s="138"/>
      <c r="AP105" s="138"/>
    </row>
    <row r="106" spans="2:42" ht="12.75">
      <c r="B106" s="371" t="s">
        <v>318</v>
      </c>
      <c r="C106" s="357"/>
      <c r="D106" s="371"/>
      <c r="E106" s="344"/>
      <c r="F106" s="344"/>
      <c r="G106" s="357"/>
      <c r="H106" s="4"/>
      <c r="I106" s="4"/>
      <c r="J106" s="4"/>
      <c r="K106" s="4"/>
      <c r="L106" s="4"/>
      <c r="M106" s="4"/>
      <c r="N106" s="139"/>
      <c r="O106" s="139"/>
      <c r="P106" s="138"/>
      <c r="Q106" s="138"/>
      <c r="R106" s="138"/>
      <c r="S106" s="138"/>
      <c r="T106" s="138"/>
      <c r="U106" s="138"/>
      <c r="V106" s="138"/>
      <c r="W106" s="138"/>
      <c r="X106" s="138"/>
      <c r="Y106" s="138"/>
      <c r="Z106" s="138"/>
      <c r="AA106" s="138"/>
      <c r="AB106" s="138"/>
      <c r="AC106" s="138"/>
      <c r="AD106" s="138"/>
      <c r="AE106" s="138"/>
      <c r="AF106" s="138"/>
      <c r="AG106" s="138"/>
      <c r="AH106" s="138"/>
      <c r="AI106" s="138"/>
      <c r="AJ106" s="138"/>
      <c r="AK106" s="138"/>
      <c r="AL106" s="138"/>
      <c r="AM106" s="138"/>
      <c r="AN106" s="138"/>
      <c r="AO106" s="138"/>
      <c r="AP106" s="138"/>
    </row>
    <row r="107" spans="2:42" ht="12.75">
      <c r="B107" s="370" t="s">
        <v>321</v>
      </c>
      <c r="C107" s="357"/>
      <c r="D107" s="370"/>
      <c r="E107" s="344"/>
      <c r="F107" s="344"/>
      <c r="G107" s="357"/>
      <c r="H107" s="4"/>
      <c r="I107" s="4"/>
      <c r="J107" s="4"/>
      <c r="K107" s="4"/>
      <c r="L107" s="4"/>
      <c r="M107" s="4"/>
      <c r="N107" s="139"/>
      <c r="O107" s="139"/>
      <c r="P107" s="139"/>
      <c r="Q107" s="139"/>
      <c r="R107" s="139"/>
      <c r="S107" s="139"/>
      <c r="T107" s="139"/>
      <c r="U107" s="139"/>
      <c r="V107" s="139"/>
      <c r="W107" s="139"/>
      <c r="X107" s="139"/>
      <c r="Y107" s="139"/>
      <c r="Z107" s="139"/>
      <c r="AA107" s="139"/>
      <c r="AB107" s="139"/>
      <c r="AC107" s="138"/>
      <c r="AD107" s="138"/>
      <c r="AE107" s="138"/>
      <c r="AF107" s="138"/>
      <c r="AG107" s="138"/>
      <c r="AH107" s="138"/>
      <c r="AI107" s="138"/>
      <c r="AJ107" s="138"/>
      <c r="AK107" s="138"/>
      <c r="AL107" s="138"/>
      <c r="AM107" s="138"/>
      <c r="AN107" s="138"/>
      <c r="AO107" s="138"/>
      <c r="AP107" s="138"/>
    </row>
    <row r="108" spans="2:42" ht="12.75">
      <c r="B108" s="371" t="s">
        <v>322</v>
      </c>
      <c r="C108" s="357"/>
      <c r="D108" s="371"/>
      <c r="E108" s="344"/>
      <c r="F108" s="344"/>
      <c r="G108" s="357"/>
      <c r="H108" s="4"/>
      <c r="I108" s="4"/>
      <c r="J108" s="4"/>
      <c r="K108" s="4"/>
      <c r="L108" s="4"/>
      <c r="M108" s="4"/>
      <c r="N108" s="139"/>
      <c r="O108" s="139"/>
      <c r="P108" s="139"/>
      <c r="Q108" s="139"/>
      <c r="R108" s="139"/>
      <c r="S108" s="139"/>
      <c r="T108" s="139"/>
      <c r="U108" s="139"/>
      <c r="V108" s="138"/>
      <c r="W108" s="138"/>
      <c r="X108" s="138"/>
      <c r="Y108" s="138"/>
      <c r="Z108" s="138"/>
      <c r="AA108" s="138"/>
      <c r="AB108" s="138"/>
      <c r="AC108" s="138"/>
      <c r="AD108" s="138"/>
      <c r="AE108" s="138"/>
      <c r="AF108" s="138"/>
      <c r="AG108" s="138"/>
      <c r="AH108" s="138"/>
      <c r="AI108" s="138"/>
      <c r="AJ108" s="138"/>
      <c r="AK108" s="138"/>
      <c r="AL108" s="138"/>
      <c r="AM108" s="138"/>
      <c r="AN108" s="138"/>
      <c r="AO108" s="138"/>
      <c r="AP108" s="138"/>
    </row>
    <row r="109" spans="2:42" ht="12.75">
      <c r="B109" s="138"/>
      <c r="C109" s="138"/>
      <c r="D109" s="138"/>
      <c r="E109" s="138"/>
      <c r="F109" s="138"/>
      <c r="G109" s="139"/>
      <c r="H109" s="4"/>
      <c r="I109" s="4"/>
      <c r="J109" s="4"/>
      <c r="K109" s="4"/>
      <c r="L109" s="4"/>
      <c r="M109" s="4"/>
      <c r="N109" s="139"/>
      <c r="O109" s="139"/>
      <c r="P109" s="139"/>
      <c r="Q109" s="139"/>
      <c r="R109" s="139"/>
      <c r="S109" s="138"/>
      <c r="T109" s="138"/>
      <c r="U109" s="138"/>
      <c r="V109" s="138"/>
      <c r="W109" s="138"/>
      <c r="X109" s="138"/>
      <c r="Y109" s="138"/>
      <c r="Z109" s="138"/>
      <c r="AA109" s="138"/>
      <c r="AB109" s="138"/>
      <c r="AC109" s="138"/>
      <c r="AD109" s="138"/>
      <c r="AE109" s="138"/>
      <c r="AF109" s="138"/>
      <c r="AG109" s="138"/>
      <c r="AH109" s="138"/>
      <c r="AI109" s="138"/>
      <c r="AJ109" s="138"/>
      <c r="AK109" s="138"/>
      <c r="AL109" s="138"/>
      <c r="AM109" s="138"/>
      <c r="AN109" s="138"/>
      <c r="AO109" s="138"/>
      <c r="AP109" s="138"/>
    </row>
    <row r="110" spans="2:42" ht="12.75">
      <c r="B110" s="138"/>
      <c r="C110" s="138"/>
      <c r="D110" s="138"/>
      <c r="E110" s="138"/>
      <c r="F110" s="138"/>
      <c r="G110" s="138"/>
      <c r="H110" s="4"/>
      <c r="I110" s="4"/>
      <c r="J110" s="4"/>
      <c r="K110" s="4"/>
      <c r="L110" s="4"/>
      <c r="M110" s="4"/>
      <c r="N110" s="138"/>
      <c r="O110" s="138"/>
      <c r="P110" s="138"/>
      <c r="Q110" s="138"/>
      <c r="R110" s="138"/>
      <c r="S110" s="138"/>
      <c r="T110" s="138"/>
      <c r="U110" s="138"/>
      <c r="V110" s="138"/>
      <c r="W110" s="138"/>
      <c r="X110" s="138"/>
      <c r="Y110" s="138"/>
      <c r="Z110" s="138"/>
      <c r="AA110" s="138"/>
      <c r="AB110" s="138"/>
      <c r="AC110" s="138"/>
      <c r="AD110" s="138"/>
      <c r="AE110" s="138"/>
      <c r="AF110" s="138"/>
      <c r="AG110" s="138"/>
      <c r="AH110" s="138"/>
      <c r="AI110" s="138"/>
      <c r="AJ110" s="138"/>
      <c r="AK110" s="138"/>
      <c r="AL110" s="138"/>
      <c r="AM110" s="138"/>
      <c r="AN110" s="138"/>
      <c r="AO110" s="138"/>
      <c r="AP110" s="138"/>
    </row>
    <row r="111" spans="2:42" ht="14.25">
      <c r="B111" s="368" t="s">
        <v>323</v>
      </c>
      <c r="C111" s="366"/>
      <c r="D111" s="138"/>
      <c r="E111" s="138"/>
      <c r="F111" s="138"/>
      <c r="G111" s="138"/>
      <c r="H111" s="4"/>
      <c r="I111" s="4"/>
      <c r="J111" s="4"/>
      <c r="K111" s="4"/>
      <c r="L111" s="4"/>
      <c r="M111" s="4"/>
      <c r="N111" s="138"/>
      <c r="O111" s="138"/>
      <c r="P111" s="138"/>
      <c r="Q111" s="138"/>
      <c r="R111" s="138"/>
      <c r="S111" s="138"/>
      <c r="T111" s="138"/>
      <c r="U111" s="138"/>
      <c r="V111" s="138"/>
      <c r="W111" s="138"/>
      <c r="X111" s="138"/>
      <c r="Y111" s="138"/>
      <c r="Z111" s="138"/>
      <c r="AA111" s="138"/>
      <c r="AB111" s="138"/>
      <c r="AC111" s="138"/>
      <c r="AD111" s="138"/>
      <c r="AE111" s="138"/>
      <c r="AF111" s="138"/>
      <c r="AG111" s="138"/>
      <c r="AH111" s="138"/>
      <c r="AI111" s="138"/>
      <c r="AJ111" s="138"/>
      <c r="AK111" s="138"/>
      <c r="AL111" s="138"/>
      <c r="AM111" s="138"/>
      <c r="AN111" s="138"/>
      <c r="AO111" s="138"/>
      <c r="AP111" s="138"/>
    </row>
    <row r="112" spans="2:42" ht="12.75">
      <c r="B112" s="370" t="s">
        <v>325</v>
      </c>
      <c r="C112" s="357"/>
      <c r="D112" s="373"/>
      <c r="E112" s="344"/>
      <c r="F112" s="344"/>
      <c r="G112" s="357"/>
      <c r="H112" s="4"/>
      <c r="I112" s="4"/>
      <c r="J112" s="4"/>
      <c r="K112" s="4"/>
      <c r="L112" s="4"/>
      <c r="M112" s="4"/>
      <c r="N112" s="138"/>
      <c r="O112" s="138"/>
      <c r="P112" s="138"/>
      <c r="Q112" s="138"/>
      <c r="R112" s="138"/>
      <c r="S112" s="138"/>
      <c r="T112" s="138"/>
      <c r="U112" s="138"/>
      <c r="V112" s="138"/>
      <c r="W112" s="138"/>
      <c r="X112" s="138"/>
      <c r="Y112" s="138"/>
      <c r="Z112" s="138"/>
      <c r="AA112" s="138"/>
      <c r="AB112" s="138"/>
      <c r="AC112" s="138"/>
      <c r="AD112" s="138"/>
      <c r="AE112" s="138"/>
      <c r="AF112" s="138"/>
      <c r="AG112" s="138"/>
      <c r="AH112" s="138"/>
      <c r="AI112" s="138"/>
      <c r="AJ112" s="138"/>
      <c r="AK112" s="138"/>
      <c r="AL112" s="138"/>
      <c r="AM112" s="138"/>
      <c r="AN112" s="138"/>
      <c r="AO112" s="138"/>
      <c r="AP112" s="138"/>
    </row>
    <row r="113" spans="2:42" ht="12.75">
      <c r="B113" s="371" t="s">
        <v>335</v>
      </c>
      <c r="C113" s="357"/>
      <c r="D113" s="372"/>
      <c r="E113" s="344"/>
      <c r="F113" s="344"/>
      <c r="G113" s="357"/>
      <c r="H113" s="4"/>
      <c r="I113" s="4"/>
      <c r="J113" s="4"/>
      <c r="K113" s="4"/>
      <c r="L113" s="4"/>
      <c r="M113" s="4"/>
      <c r="N113" s="138"/>
      <c r="O113" s="138"/>
      <c r="P113" s="138"/>
      <c r="Q113" s="138"/>
      <c r="R113" s="138"/>
      <c r="S113" s="138"/>
      <c r="T113" s="138"/>
      <c r="U113" s="138"/>
      <c r="V113" s="138"/>
      <c r="W113" s="138"/>
      <c r="X113" s="138"/>
      <c r="Y113" s="138"/>
      <c r="Z113" s="138"/>
      <c r="AA113" s="138"/>
      <c r="AB113" s="138"/>
      <c r="AC113" s="138"/>
      <c r="AD113" s="138"/>
      <c r="AE113" s="138"/>
      <c r="AF113" s="138"/>
      <c r="AG113" s="138"/>
      <c r="AH113" s="138"/>
      <c r="AI113" s="138"/>
      <c r="AJ113" s="138"/>
      <c r="AK113" s="138"/>
      <c r="AL113" s="138"/>
      <c r="AM113" s="138"/>
      <c r="AN113" s="138"/>
      <c r="AO113" s="138"/>
      <c r="AP113" s="138"/>
    </row>
    <row r="114" spans="2:42" ht="12.75">
      <c r="B114" s="367" t="s">
        <v>341</v>
      </c>
      <c r="C114" s="357"/>
      <c r="D114" s="373"/>
      <c r="E114" s="344"/>
      <c r="F114" s="344"/>
      <c r="G114" s="357"/>
      <c r="H114" s="4"/>
      <c r="I114" s="4"/>
      <c r="J114" s="4"/>
      <c r="K114" s="4"/>
      <c r="L114" s="4"/>
      <c r="M114" s="4"/>
      <c r="N114" s="139"/>
      <c r="O114" s="139"/>
      <c r="P114" s="139"/>
      <c r="Q114" s="139"/>
      <c r="R114" s="139"/>
      <c r="S114" s="139"/>
      <c r="T114" s="139"/>
      <c r="U114" s="139"/>
      <c r="V114" s="139"/>
      <c r="W114" s="139"/>
      <c r="X114" s="139"/>
      <c r="Y114" s="138"/>
      <c r="Z114" s="138"/>
      <c r="AA114" s="138"/>
      <c r="AB114" s="138"/>
      <c r="AC114" s="138"/>
      <c r="AD114" s="138"/>
      <c r="AE114" s="138"/>
      <c r="AF114" s="138"/>
      <c r="AG114" s="138"/>
      <c r="AH114" s="138"/>
      <c r="AI114" s="138"/>
      <c r="AJ114" s="138"/>
      <c r="AK114" s="138"/>
      <c r="AL114" s="138"/>
      <c r="AM114" s="138"/>
      <c r="AN114" s="138"/>
      <c r="AO114" s="138"/>
      <c r="AP114" s="138"/>
    </row>
    <row r="115" spans="2:42" ht="12.75">
      <c r="B115" s="369" t="s">
        <v>346</v>
      </c>
      <c r="C115" s="357"/>
      <c r="D115" s="372"/>
      <c r="E115" s="344"/>
      <c r="F115" s="344"/>
      <c r="G115" s="357"/>
      <c r="H115" s="4"/>
      <c r="I115" s="4"/>
      <c r="J115" s="4"/>
      <c r="K115" s="4"/>
      <c r="L115" s="4"/>
      <c r="M115" s="4"/>
      <c r="N115" s="139"/>
      <c r="O115" s="138"/>
      <c r="P115" s="138"/>
      <c r="Q115" s="138"/>
      <c r="R115" s="138"/>
      <c r="S115" s="138"/>
      <c r="T115" s="138"/>
      <c r="U115" s="138"/>
      <c r="V115" s="138"/>
      <c r="W115" s="138"/>
      <c r="X115" s="138"/>
      <c r="Y115" s="138"/>
      <c r="Z115" s="138"/>
      <c r="AA115" s="138"/>
      <c r="AB115" s="138"/>
      <c r="AC115" s="138"/>
      <c r="AD115" s="138"/>
      <c r="AE115" s="138"/>
      <c r="AF115" s="138"/>
      <c r="AG115" s="138"/>
      <c r="AH115" s="138"/>
      <c r="AI115" s="138"/>
      <c r="AJ115" s="138"/>
      <c r="AK115" s="138"/>
      <c r="AL115" s="138"/>
      <c r="AM115" s="138"/>
      <c r="AN115" s="138"/>
      <c r="AO115" s="138"/>
      <c r="AP115" s="138"/>
    </row>
    <row r="116" spans="2:42" ht="12.75">
      <c r="B116" s="367" t="s">
        <v>347</v>
      </c>
      <c r="C116" s="357"/>
      <c r="D116" s="373"/>
      <c r="E116" s="344"/>
      <c r="F116" s="344"/>
      <c r="G116" s="357"/>
      <c r="H116" s="4"/>
      <c r="I116" s="4"/>
      <c r="J116" s="4"/>
      <c r="K116" s="4"/>
      <c r="L116" s="4"/>
      <c r="M116" s="4"/>
      <c r="N116" s="139"/>
      <c r="O116" s="139"/>
      <c r="P116" s="139"/>
      <c r="Q116" s="138"/>
      <c r="R116" s="138"/>
      <c r="S116" s="138"/>
      <c r="T116" s="138"/>
      <c r="U116" s="138"/>
      <c r="V116" s="138"/>
      <c r="W116" s="138"/>
      <c r="X116" s="138"/>
      <c r="Y116" s="138"/>
      <c r="Z116" s="138"/>
      <c r="AA116" s="138"/>
      <c r="AB116" s="138"/>
      <c r="AC116" s="138"/>
      <c r="AD116" s="138"/>
      <c r="AE116" s="138"/>
      <c r="AF116" s="138"/>
      <c r="AG116" s="138"/>
      <c r="AH116" s="138"/>
      <c r="AI116" s="138"/>
      <c r="AJ116" s="138"/>
      <c r="AK116" s="138"/>
      <c r="AL116" s="138"/>
      <c r="AM116" s="138"/>
      <c r="AN116" s="138"/>
      <c r="AO116" s="138"/>
      <c r="AP116" s="138"/>
    </row>
    <row r="117" spans="2:42" ht="12.75">
      <c r="B117" s="369" t="s">
        <v>348</v>
      </c>
      <c r="C117" s="357"/>
      <c r="D117" s="372"/>
      <c r="E117" s="344"/>
      <c r="F117" s="344"/>
      <c r="G117" s="357"/>
      <c r="H117" s="4"/>
      <c r="I117" s="4"/>
      <c r="J117" s="4"/>
      <c r="K117" s="4"/>
      <c r="L117" s="4"/>
      <c r="M117" s="4"/>
      <c r="N117" s="138"/>
      <c r="O117" s="138"/>
      <c r="P117" s="138"/>
      <c r="Q117" s="138"/>
      <c r="R117" s="138"/>
      <c r="S117" s="138"/>
      <c r="T117" s="138"/>
      <c r="U117" s="138"/>
      <c r="V117" s="138"/>
      <c r="W117" s="138"/>
      <c r="X117" s="138"/>
      <c r="Y117" s="138"/>
      <c r="Z117" s="138"/>
      <c r="AA117" s="138"/>
      <c r="AB117" s="138"/>
      <c r="AC117" s="138"/>
      <c r="AD117" s="138"/>
      <c r="AE117" s="138"/>
      <c r="AF117" s="138"/>
      <c r="AG117" s="138"/>
      <c r="AH117" s="138"/>
      <c r="AI117" s="138"/>
      <c r="AJ117" s="138"/>
      <c r="AK117" s="138"/>
      <c r="AL117" s="138"/>
      <c r="AM117" s="138"/>
      <c r="AN117" s="138"/>
      <c r="AO117" s="138"/>
      <c r="AP117" s="138"/>
    </row>
    <row r="118" spans="2:42" ht="12.75">
      <c r="B118" s="367" t="s">
        <v>349</v>
      </c>
      <c r="C118" s="357"/>
      <c r="D118" s="373"/>
      <c r="E118" s="344"/>
      <c r="F118" s="344"/>
      <c r="G118" s="357"/>
      <c r="H118" s="4"/>
      <c r="I118" s="4"/>
      <c r="J118" s="4"/>
      <c r="K118" s="4"/>
      <c r="L118" s="4"/>
      <c r="M118" s="4"/>
      <c r="N118" s="138"/>
      <c r="O118" s="138"/>
      <c r="P118" s="138"/>
      <c r="Q118" s="138"/>
      <c r="R118" s="138"/>
      <c r="S118" s="138"/>
      <c r="T118" s="138"/>
      <c r="U118" s="138"/>
      <c r="V118" s="138"/>
      <c r="W118" s="138"/>
      <c r="X118" s="138"/>
      <c r="Y118" s="138"/>
      <c r="Z118" s="138"/>
      <c r="AA118" s="138"/>
      <c r="AB118" s="138"/>
      <c r="AC118" s="138"/>
      <c r="AD118" s="138"/>
      <c r="AE118" s="138"/>
      <c r="AF118" s="138"/>
      <c r="AG118" s="138"/>
      <c r="AH118" s="138"/>
      <c r="AI118" s="138"/>
      <c r="AJ118" s="138"/>
      <c r="AK118" s="138"/>
      <c r="AL118" s="138"/>
      <c r="AM118" s="138"/>
      <c r="AN118" s="138"/>
      <c r="AO118" s="138"/>
      <c r="AP118" s="138"/>
    </row>
    <row r="119" spans="2:42" ht="12.75">
      <c r="B119" s="369" t="s">
        <v>350</v>
      </c>
      <c r="C119" s="357"/>
      <c r="D119" s="372"/>
      <c r="E119" s="344"/>
      <c r="F119" s="344"/>
      <c r="G119" s="357"/>
      <c r="H119" s="4"/>
      <c r="I119" s="4"/>
      <c r="J119" s="4"/>
      <c r="K119" s="4"/>
      <c r="L119" s="4"/>
      <c r="M119" s="4"/>
      <c r="N119" s="138"/>
      <c r="O119" s="138"/>
      <c r="P119" s="138"/>
      <c r="Q119" s="138"/>
      <c r="R119" s="138"/>
      <c r="S119" s="138"/>
      <c r="T119" s="138"/>
      <c r="U119" s="138"/>
      <c r="V119" s="138"/>
      <c r="W119" s="138"/>
      <c r="X119" s="138"/>
      <c r="Y119" s="138"/>
      <c r="Z119" s="138"/>
      <c r="AA119" s="138"/>
      <c r="AB119" s="138"/>
      <c r="AC119" s="138"/>
      <c r="AD119" s="138"/>
      <c r="AE119" s="138"/>
      <c r="AF119" s="138"/>
      <c r="AG119" s="138"/>
      <c r="AH119" s="138"/>
      <c r="AI119" s="138"/>
      <c r="AJ119" s="138"/>
      <c r="AK119" s="138"/>
      <c r="AL119" s="138"/>
      <c r="AM119" s="138"/>
      <c r="AN119" s="138"/>
      <c r="AO119" s="138"/>
      <c r="AP119" s="138"/>
    </row>
    <row r="120" spans="2:42" ht="12.75">
      <c r="B120" s="367" t="s">
        <v>353</v>
      </c>
      <c r="C120" s="357"/>
      <c r="D120" s="373"/>
      <c r="E120" s="344"/>
      <c r="F120" s="344"/>
      <c r="G120" s="357"/>
      <c r="H120" s="4"/>
      <c r="I120" s="4"/>
      <c r="J120" s="4"/>
      <c r="K120" s="4"/>
      <c r="L120" s="4"/>
      <c r="M120" s="4"/>
      <c r="N120" s="138"/>
      <c r="O120" s="138"/>
      <c r="P120" s="138"/>
      <c r="Q120" s="138"/>
      <c r="R120" s="138"/>
      <c r="S120" s="138"/>
      <c r="T120" s="138"/>
      <c r="U120" s="138"/>
      <c r="V120" s="138"/>
      <c r="W120" s="138"/>
      <c r="X120" s="138"/>
      <c r="Y120" s="138"/>
      <c r="Z120" s="138"/>
      <c r="AA120" s="138"/>
      <c r="AB120" s="138"/>
      <c r="AC120" s="138"/>
      <c r="AD120" s="138"/>
      <c r="AE120" s="138"/>
      <c r="AF120" s="138"/>
      <c r="AG120" s="138"/>
      <c r="AH120" s="138"/>
      <c r="AI120" s="138"/>
      <c r="AJ120" s="138"/>
      <c r="AK120" s="138"/>
      <c r="AL120" s="138"/>
      <c r="AM120" s="138"/>
      <c r="AN120" s="138"/>
      <c r="AO120" s="138"/>
      <c r="AP120" s="138"/>
    </row>
    <row r="121" spans="2:42" ht="12.75">
      <c r="B121" s="369" t="s">
        <v>355</v>
      </c>
      <c r="C121" s="357"/>
      <c r="D121" s="372"/>
      <c r="E121" s="344"/>
      <c r="F121" s="344"/>
      <c r="G121" s="357"/>
      <c r="H121" s="4"/>
      <c r="I121" s="4"/>
      <c r="J121" s="4"/>
      <c r="K121" s="4"/>
      <c r="L121" s="4"/>
      <c r="M121" s="4"/>
      <c r="N121" s="139"/>
      <c r="O121" s="139"/>
      <c r="P121" s="139"/>
      <c r="Q121" s="139"/>
      <c r="R121" s="139"/>
      <c r="S121" s="138"/>
      <c r="T121" s="138"/>
      <c r="U121" s="138"/>
      <c r="V121" s="138"/>
      <c r="W121" s="138"/>
      <c r="X121" s="138"/>
      <c r="Y121" s="138"/>
      <c r="Z121" s="138"/>
      <c r="AA121" s="138"/>
      <c r="AB121" s="138"/>
      <c r="AC121" s="138"/>
      <c r="AD121" s="138"/>
      <c r="AE121" s="138"/>
      <c r="AF121" s="138"/>
      <c r="AG121" s="138"/>
      <c r="AH121" s="138"/>
      <c r="AI121" s="138"/>
      <c r="AJ121" s="138"/>
      <c r="AK121" s="138"/>
      <c r="AL121" s="138"/>
      <c r="AM121" s="138"/>
      <c r="AN121" s="138"/>
      <c r="AO121" s="138"/>
      <c r="AP121" s="138"/>
    </row>
    <row r="122" spans="2:42" ht="12.75">
      <c r="B122" s="367" t="s">
        <v>356</v>
      </c>
      <c r="C122" s="357"/>
      <c r="D122" s="373"/>
      <c r="E122" s="344"/>
      <c r="F122" s="344"/>
      <c r="G122" s="357"/>
      <c r="H122" s="4"/>
      <c r="I122" s="4"/>
      <c r="J122" s="4"/>
      <c r="K122" s="4"/>
      <c r="L122" s="4"/>
      <c r="M122" s="4"/>
      <c r="N122" s="138"/>
      <c r="O122" s="138"/>
      <c r="P122" s="138"/>
      <c r="Q122" s="138"/>
      <c r="R122" s="138"/>
      <c r="S122" s="138"/>
      <c r="T122" s="138"/>
      <c r="U122" s="138"/>
      <c r="V122" s="138"/>
      <c r="W122" s="138"/>
      <c r="X122" s="138"/>
      <c r="Y122" s="138"/>
      <c r="Z122" s="138"/>
      <c r="AA122" s="138"/>
      <c r="AB122" s="138"/>
      <c r="AC122" s="138"/>
      <c r="AD122" s="138"/>
      <c r="AE122" s="138"/>
      <c r="AF122" s="138"/>
      <c r="AG122" s="138"/>
      <c r="AH122" s="138"/>
      <c r="AI122" s="138"/>
      <c r="AJ122" s="138"/>
      <c r="AK122" s="138"/>
      <c r="AL122" s="138"/>
      <c r="AM122" s="138"/>
      <c r="AN122" s="138"/>
      <c r="AO122" s="138"/>
      <c r="AP122" s="138"/>
    </row>
    <row r="123" spans="2:42" ht="12.75">
      <c r="B123" s="369" t="s">
        <v>357</v>
      </c>
      <c r="C123" s="357"/>
      <c r="D123" s="372"/>
      <c r="E123" s="344"/>
      <c r="F123" s="344"/>
      <c r="G123" s="357"/>
      <c r="H123" s="4"/>
      <c r="I123" s="4"/>
      <c r="J123" s="4"/>
      <c r="K123" s="4"/>
      <c r="L123" s="4"/>
      <c r="M123" s="4"/>
      <c r="N123" s="138"/>
      <c r="O123" s="138"/>
      <c r="P123" s="138"/>
      <c r="Q123" s="138"/>
      <c r="R123" s="138"/>
      <c r="S123" s="138"/>
      <c r="T123" s="138"/>
      <c r="U123" s="138"/>
      <c r="V123" s="138"/>
      <c r="W123" s="138"/>
      <c r="X123" s="138"/>
      <c r="Y123" s="138"/>
      <c r="Z123" s="138"/>
      <c r="AA123" s="138"/>
      <c r="AB123" s="138"/>
      <c r="AC123" s="138"/>
      <c r="AD123" s="138"/>
      <c r="AE123" s="138"/>
      <c r="AF123" s="138"/>
      <c r="AG123" s="138"/>
      <c r="AH123" s="138"/>
      <c r="AI123" s="138"/>
      <c r="AJ123" s="138"/>
      <c r="AK123" s="138"/>
      <c r="AL123" s="138"/>
      <c r="AM123" s="138"/>
      <c r="AN123" s="138"/>
      <c r="AO123" s="138"/>
      <c r="AP123" s="138"/>
    </row>
    <row r="124" spans="2:42" ht="12.75">
      <c r="B124" s="138"/>
      <c r="C124" s="138"/>
      <c r="D124" s="138"/>
      <c r="E124" s="138"/>
      <c r="F124" s="138"/>
      <c r="G124" s="138"/>
      <c r="H124" s="4"/>
      <c r="I124" s="4"/>
      <c r="J124" s="4"/>
      <c r="K124" s="4"/>
      <c r="L124" s="4"/>
      <c r="M124" s="4"/>
      <c r="N124" s="139"/>
      <c r="O124" s="139"/>
      <c r="P124" s="139"/>
      <c r="Q124" s="139"/>
      <c r="R124" s="139"/>
      <c r="S124" s="139"/>
      <c r="T124" s="139"/>
      <c r="U124" s="139"/>
      <c r="V124" s="139"/>
      <c r="W124" s="138"/>
      <c r="X124" s="138"/>
      <c r="Y124" s="138"/>
      <c r="Z124" s="138"/>
      <c r="AA124" s="138"/>
      <c r="AB124" s="138"/>
      <c r="AC124" s="138"/>
      <c r="AD124" s="138"/>
      <c r="AE124" s="138"/>
      <c r="AF124" s="138"/>
      <c r="AG124" s="138"/>
      <c r="AH124" s="138"/>
      <c r="AI124" s="138"/>
      <c r="AJ124" s="138"/>
      <c r="AK124" s="138"/>
      <c r="AL124" s="138"/>
      <c r="AM124" s="138"/>
      <c r="AN124" s="138"/>
      <c r="AO124" s="138"/>
      <c r="AP124" s="138"/>
    </row>
    <row r="125" spans="2:42" ht="12.75">
      <c r="B125" s="138"/>
      <c r="C125" s="138"/>
      <c r="D125" s="138"/>
      <c r="E125" s="138"/>
      <c r="F125" s="138"/>
      <c r="G125" s="138"/>
      <c r="H125" s="4"/>
      <c r="I125" s="4"/>
      <c r="J125" s="4"/>
      <c r="K125" s="4"/>
      <c r="L125" s="4"/>
      <c r="M125" s="4"/>
      <c r="N125" s="138"/>
      <c r="O125" s="138"/>
      <c r="P125" s="138"/>
      <c r="Q125" s="138"/>
      <c r="R125" s="138"/>
      <c r="S125" s="138"/>
      <c r="T125" s="138"/>
      <c r="U125" s="138"/>
      <c r="V125" s="138"/>
      <c r="W125" s="138"/>
      <c r="X125" s="138"/>
      <c r="Y125" s="138"/>
      <c r="Z125" s="138"/>
      <c r="AA125" s="138"/>
      <c r="AB125" s="138"/>
      <c r="AC125" s="138"/>
      <c r="AD125" s="138"/>
      <c r="AE125" s="138"/>
      <c r="AF125" s="138"/>
      <c r="AG125" s="138"/>
      <c r="AH125" s="138"/>
      <c r="AI125" s="138"/>
      <c r="AJ125" s="138"/>
      <c r="AK125" s="138"/>
      <c r="AL125" s="138"/>
      <c r="AM125" s="138"/>
      <c r="AN125" s="138"/>
      <c r="AO125" s="138"/>
      <c r="AP125" s="138"/>
    </row>
    <row r="126" spans="2:42" ht="14.25">
      <c r="B126" s="368" t="s">
        <v>358</v>
      </c>
      <c r="C126" s="366"/>
      <c r="D126" s="138"/>
      <c r="E126" s="138"/>
      <c r="F126" s="138"/>
      <c r="G126" s="138"/>
      <c r="H126" s="4"/>
      <c r="I126" s="4"/>
      <c r="J126" s="4"/>
      <c r="K126" s="4"/>
      <c r="L126" s="4"/>
      <c r="M126" s="4"/>
      <c r="N126" s="138"/>
      <c r="O126" s="138"/>
      <c r="P126" s="138"/>
      <c r="Q126" s="138"/>
      <c r="R126" s="138"/>
      <c r="S126" s="138"/>
      <c r="T126" s="138"/>
      <c r="U126" s="138"/>
      <c r="V126" s="138"/>
      <c r="W126" s="138"/>
      <c r="X126" s="138"/>
      <c r="Y126" s="138"/>
      <c r="Z126" s="138"/>
      <c r="AA126" s="138"/>
      <c r="AB126" s="138"/>
      <c r="AC126" s="138"/>
      <c r="AD126" s="138"/>
      <c r="AE126" s="138"/>
      <c r="AF126" s="138"/>
      <c r="AG126" s="138"/>
      <c r="AH126" s="138"/>
      <c r="AI126" s="138"/>
      <c r="AJ126" s="138"/>
      <c r="AK126" s="138"/>
      <c r="AL126" s="138"/>
      <c r="AM126" s="138"/>
      <c r="AN126" s="138"/>
      <c r="AO126" s="138"/>
      <c r="AP126" s="138"/>
    </row>
    <row r="127" spans="2:42" ht="12.75">
      <c r="B127" s="370" t="s">
        <v>359</v>
      </c>
      <c r="C127" s="357"/>
      <c r="D127" s="370"/>
      <c r="E127" s="344"/>
      <c r="F127" s="344"/>
      <c r="G127" s="357"/>
      <c r="H127" s="4"/>
      <c r="I127" s="4"/>
      <c r="J127" s="4"/>
      <c r="K127" s="4"/>
      <c r="L127" s="4"/>
      <c r="M127" s="4"/>
      <c r="N127" s="138"/>
      <c r="O127" s="138"/>
      <c r="P127" s="138"/>
      <c r="Q127" s="138"/>
      <c r="R127" s="138"/>
      <c r="S127" s="138"/>
      <c r="T127" s="138"/>
      <c r="U127" s="138"/>
      <c r="V127" s="138"/>
      <c r="W127" s="138"/>
      <c r="X127" s="138"/>
      <c r="Y127" s="138"/>
      <c r="Z127" s="138"/>
      <c r="AA127" s="138"/>
      <c r="AB127" s="138"/>
      <c r="AC127" s="138"/>
      <c r="AD127" s="138"/>
      <c r="AE127" s="138"/>
      <c r="AF127" s="138"/>
      <c r="AG127" s="138"/>
      <c r="AH127" s="138"/>
      <c r="AI127" s="138"/>
      <c r="AJ127" s="138"/>
      <c r="AK127" s="138"/>
      <c r="AL127" s="138"/>
      <c r="AM127" s="138"/>
      <c r="AN127" s="138"/>
      <c r="AO127" s="138"/>
      <c r="AP127" s="138"/>
    </row>
    <row r="128" spans="2:42" ht="12.75">
      <c r="B128" s="371" t="s">
        <v>360</v>
      </c>
      <c r="C128" s="357"/>
      <c r="D128" s="371"/>
      <c r="E128" s="344"/>
      <c r="F128" s="344"/>
      <c r="G128" s="357"/>
      <c r="H128" s="4"/>
      <c r="I128" s="4"/>
      <c r="J128" s="4"/>
      <c r="K128" s="4"/>
      <c r="L128" s="4"/>
      <c r="M128" s="4"/>
      <c r="N128" s="138"/>
      <c r="O128" s="138"/>
      <c r="P128" s="138"/>
      <c r="Q128" s="138"/>
      <c r="R128" s="138"/>
      <c r="S128" s="138"/>
      <c r="T128" s="138"/>
      <c r="U128" s="138"/>
      <c r="V128" s="138"/>
      <c r="W128" s="138"/>
      <c r="X128" s="138"/>
      <c r="Y128" s="138"/>
      <c r="Z128" s="138"/>
      <c r="AA128" s="138"/>
      <c r="AB128" s="138"/>
      <c r="AC128" s="138"/>
      <c r="AD128" s="138"/>
      <c r="AE128" s="138"/>
      <c r="AF128" s="138"/>
      <c r="AG128" s="138"/>
      <c r="AH128" s="138"/>
      <c r="AI128" s="138"/>
      <c r="AJ128" s="138"/>
      <c r="AK128" s="138"/>
      <c r="AL128" s="138"/>
      <c r="AM128" s="138"/>
      <c r="AN128" s="138"/>
      <c r="AO128" s="138"/>
      <c r="AP128" s="138"/>
    </row>
    <row r="129" spans="2:42" ht="12.75">
      <c r="B129" s="370" t="s">
        <v>361</v>
      </c>
      <c r="C129" s="357"/>
      <c r="D129" s="370"/>
      <c r="E129" s="344"/>
      <c r="F129" s="344"/>
      <c r="G129" s="357"/>
      <c r="H129" s="4"/>
      <c r="I129" s="4"/>
      <c r="J129" s="4"/>
      <c r="K129" s="4"/>
      <c r="L129" s="4"/>
      <c r="M129" s="4"/>
      <c r="N129" s="139"/>
      <c r="O129" s="139"/>
      <c r="P129" s="138"/>
      <c r="Q129" s="138"/>
      <c r="R129" s="138"/>
      <c r="S129" s="138"/>
      <c r="T129" s="138"/>
      <c r="U129" s="138"/>
      <c r="V129" s="138"/>
      <c r="W129" s="138"/>
      <c r="X129" s="138"/>
      <c r="Y129" s="138"/>
      <c r="Z129" s="138"/>
      <c r="AA129" s="138"/>
      <c r="AB129" s="138"/>
      <c r="AC129" s="138"/>
      <c r="AD129" s="138"/>
      <c r="AE129" s="138"/>
      <c r="AF129" s="138"/>
      <c r="AG129" s="138"/>
      <c r="AH129" s="138"/>
      <c r="AI129" s="138"/>
      <c r="AJ129" s="138"/>
      <c r="AK129" s="138"/>
      <c r="AL129" s="138"/>
      <c r="AM129" s="138"/>
      <c r="AN129" s="138"/>
      <c r="AO129" s="138"/>
      <c r="AP129" s="138"/>
    </row>
    <row r="130" spans="2:42" ht="12.75">
      <c r="B130" s="371" t="s">
        <v>363</v>
      </c>
      <c r="C130" s="357"/>
      <c r="D130" s="371"/>
      <c r="E130" s="344"/>
      <c r="F130" s="344"/>
      <c r="G130" s="357"/>
      <c r="H130" s="4"/>
      <c r="I130" s="4"/>
      <c r="J130" s="4"/>
      <c r="K130" s="4"/>
      <c r="L130" s="4"/>
      <c r="M130" s="4"/>
      <c r="N130" s="138"/>
      <c r="O130" s="138"/>
      <c r="P130" s="138"/>
      <c r="Q130" s="138"/>
      <c r="R130" s="138"/>
      <c r="S130" s="138"/>
      <c r="T130" s="138"/>
      <c r="U130" s="138"/>
      <c r="V130" s="138"/>
      <c r="W130" s="138"/>
      <c r="X130" s="138"/>
      <c r="Y130" s="138"/>
      <c r="Z130" s="138"/>
      <c r="AA130" s="138"/>
      <c r="AB130" s="138"/>
      <c r="AC130" s="138"/>
      <c r="AD130" s="138"/>
      <c r="AE130" s="138"/>
      <c r="AF130" s="138"/>
      <c r="AG130" s="138"/>
      <c r="AH130" s="138"/>
      <c r="AI130" s="138"/>
      <c r="AJ130" s="138"/>
      <c r="AK130" s="138"/>
      <c r="AL130" s="138"/>
      <c r="AM130" s="138"/>
      <c r="AN130" s="138"/>
      <c r="AO130" s="138"/>
      <c r="AP130" s="138"/>
    </row>
    <row r="131" spans="2:42" ht="12.75">
      <c r="B131" s="370" t="s">
        <v>364</v>
      </c>
      <c r="C131" s="357"/>
      <c r="D131" s="370"/>
      <c r="E131" s="344"/>
      <c r="F131" s="344"/>
      <c r="G131" s="357"/>
      <c r="H131" s="4"/>
      <c r="I131" s="4"/>
      <c r="J131" s="4"/>
      <c r="K131" s="4"/>
      <c r="L131" s="4"/>
      <c r="M131" s="4"/>
      <c r="N131" s="138"/>
      <c r="O131" s="138"/>
      <c r="P131" s="138"/>
      <c r="Q131" s="138"/>
      <c r="R131" s="138"/>
      <c r="S131" s="138"/>
      <c r="T131" s="138"/>
      <c r="U131" s="138"/>
      <c r="V131" s="138"/>
      <c r="W131" s="138"/>
      <c r="X131" s="138"/>
      <c r="Y131" s="138"/>
      <c r="Z131" s="138"/>
      <c r="AA131" s="138"/>
      <c r="AB131" s="138"/>
      <c r="AC131" s="138"/>
      <c r="AD131" s="138"/>
      <c r="AE131" s="138"/>
      <c r="AF131" s="138"/>
      <c r="AG131" s="138"/>
      <c r="AH131" s="138"/>
      <c r="AI131" s="138"/>
      <c r="AJ131" s="138"/>
      <c r="AK131" s="138"/>
      <c r="AL131" s="138"/>
      <c r="AM131" s="138"/>
      <c r="AN131" s="138"/>
      <c r="AO131" s="138"/>
      <c r="AP131" s="138"/>
    </row>
    <row r="132" spans="2:42" ht="12.75">
      <c r="B132" s="371" t="s">
        <v>365</v>
      </c>
      <c r="C132" s="357"/>
      <c r="D132" s="371"/>
      <c r="E132" s="344"/>
      <c r="F132" s="344"/>
      <c r="G132" s="357"/>
      <c r="H132" s="4"/>
      <c r="I132" s="4"/>
      <c r="J132" s="4"/>
      <c r="K132" s="4"/>
      <c r="L132" s="4"/>
      <c r="M132" s="4"/>
      <c r="N132" s="138"/>
      <c r="O132" s="138"/>
      <c r="P132" s="138"/>
      <c r="Q132" s="138"/>
      <c r="R132" s="138"/>
      <c r="S132" s="138"/>
      <c r="T132" s="138"/>
      <c r="U132" s="138"/>
      <c r="V132" s="138"/>
      <c r="W132" s="138"/>
      <c r="X132" s="138"/>
      <c r="Y132" s="138"/>
      <c r="Z132" s="138"/>
      <c r="AA132" s="138"/>
      <c r="AB132" s="138"/>
      <c r="AC132" s="138"/>
      <c r="AD132" s="138"/>
      <c r="AE132" s="138"/>
      <c r="AF132" s="138"/>
      <c r="AG132" s="138"/>
      <c r="AH132" s="138"/>
      <c r="AI132" s="138"/>
      <c r="AJ132" s="138"/>
      <c r="AK132" s="138"/>
      <c r="AL132" s="138"/>
      <c r="AM132" s="138"/>
      <c r="AN132" s="138"/>
      <c r="AO132" s="138"/>
      <c r="AP132" s="138"/>
    </row>
    <row r="133" spans="2:42" ht="12.75">
      <c r="B133" s="370" t="s">
        <v>366</v>
      </c>
      <c r="C133" s="357"/>
      <c r="D133" s="370"/>
      <c r="E133" s="344"/>
      <c r="F133" s="344"/>
      <c r="G133" s="357"/>
      <c r="H133" s="4"/>
      <c r="I133" s="4"/>
      <c r="J133" s="4"/>
      <c r="K133" s="4"/>
      <c r="L133" s="4"/>
      <c r="M133" s="4"/>
      <c r="N133" s="138"/>
      <c r="O133" s="138"/>
      <c r="P133" s="138"/>
      <c r="Q133" s="138"/>
      <c r="R133" s="138"/>
      <c r="S133" s="138"/>
      <c r="T133" s="138"/>
      <c r="U133" s="138"/>
      <c r="V133" s="138"/>
      <c r="W133" s="138"/>
      <c r="X133" s="138"/>
      <c r="Y133" s="138"/>
      <c r="Z133" s="138"/>
      <c r="AA133" s="138"/>
      <c r="AB133" s="138"/>
      <c r="AC133" s="138"/>
      <c r="AD133" s="138"/>
      <c r="AE133" s="138"/>
      <c r="AF133" s="138"/>
      <c r="AG133" s="138"/>
      <c r="AH133" s="138"/>
      <c r="AI133" s="138"/>
      <c r="AJ133" s="138"/>
      <c r="AK133" s="138"/>
      <c r="AL133" s="138"/>
      <c r="AM133" s="138"/>
      <c r="AN133" s="138"/>
      <c r="AO133" s="138"/>
      <c r="AP133" s="138"/>
    </row>
    <row r="134" spans="2:42" ht="12.75">
      <c r="B134" s="371" t="s">
        <v>367</v>
      </c>
      <c r="C134" s="357"/>
      <c r="D134" s="371"/>
      <c r="E134" s="344"/>
      <c r="F134" s="344"/>
      <c r="G134" s="357"/>
      <c r="H134" s="4"/>
      <c r="I134" s="4"/>
      <c r="J134" s="4"/>
      <c r="K134" s="4"/>
      <c r="L134" s="4"/>
      <c r="M134" s="4"/>
      <c r="N134" s="138"/>
      <c r="O134" s="138"/>
      <c r="P134" s="138"/>
      <c r="Q134" s="138"/>
      <c r="R134" s="138"/>
      <c r="S134" s="138"/>
      <c r="T134" s="138"/>
      <c r="U134" s="138"/>
      <c r="V134" s="138"/>
      <c r="W134" s="138"/>
      <c r="X134" s="138"/>
      <c r="Y134" s="138"/>
      <c r="Z134" s="138"/>
      <c r="AA134" s="138"/>
      <c r="AB134" s="138"/>
      <c r="AC134" s="138"/>
      <c r="AD134" s="138"/>
      <c r="AE134" s="138"/>
      <c r="AF134" s="138"/>
      <c r="AG134" s="138"/>
      <c r="AH134" s="138"/>
      <c r="AI134" s="138"/>
      <c r="AJ134" s="138"/>
      <c r="AK134" s="138"/>
      <c r="AL134" s="138"/>
      <c r="AM134" s="138"/>
      <c r="AN134" s="138"/>
      <c r="AO134" s="138"/>
      <c r="AP134" s="138"/>
    </row>
    <row r="135" spans="2:42" ht="12.75">
      <c r="C135" s="138"/>
      <c r="D135" s="138"/>
      <c r="E135" s="138"/>
      <c r="F135" s="138"/>
      <c r="G135" s="138"/>
      <c r="H135" s="4"/>
      <c r="I135" s="4"/>
      <c r="J135" s="4"/>
      <c r="K135" s="4"/>
      <c r="L135" s="4"/>
      <c r="M135" s="4"/>
      <c r="N135" s="138"/>
      <c r="O135" s="138"/>
      <c r="P135" s="138"/>
      <c r="Q135" s="138"/>
      <c r="R135" s="138"/>
      <c r="S135" s="138"/>
      <c r="T135" s="138"/>
      <c r="U135" s="138"/>
      <c r="V135" s="138"/>
      <c r="W135" s="138"/>
      <c r="X135" s="138"/>
      <c r="Y135" s="138"/>
      <c r="Z135" s="138"/>
      <c r="AA135" s="138"/>
      <c r="AB135" s="138"/>
      <c r="AC135" s="138"/>
      <c r="AD135" s="138"/>
      <c r="AE135" s="138"/>
      <c r="AF135" s="138"/>
      <c r="AG135" s="138"/>
      <c r="AH135" s="138"/>
      <c r="AI135" s="138"/>
      <c r="AJ135" s="138"/>
      <c r="AK135" s="138"/>
      <c r="AL135" s="138"/>
      <c r="AM135" s="138"/>
      <c r="AN135" s="138"/>
      <c r="AO135" s="138"/>
      <c r="AP135" s="138"/>
    </row>
    <row r="136" spans="2:42" ht="12.75">
      <c r="C136" s="138"/>
      <c r="D136" s="138"/>
      <c r="E136" s="138"/>
      <c r="F136" s="138"/>
      <c r="G136" s="138"/>
      <c r="H136" s="4"/>
      <c r="I136" s="4"/>
      <c r="J136" s="4"/>
      <c r="K136" s="4"/>
      <c r="L136" s="4"/>
      <c r="M136" s="4"/>
      <c r="N136" s="139"/>
      <c r="O136" s="139"/>
      <c r="P136" s="139"/>
      <c r="Q136" s="139"/>
      <c r="R136" s="138"/>
      <c r="S136" s="138"/>
      <c r="T136" s="138"/>
      <c r="U136" s="138"/>
      <c r="V136" s="138"/>
      <c r="W136" s="138"/>
      <c r="X136" s="138"/>
      <c r="Y136" s="138"/>
      <c r="Z136" s="138"/>
      <c r="AA136" s="138"/>
      <c r="AB136" s="138"/>
      <c r="AC136" s="138"/>
      <c r="AD136" s="138"/>
      <c r="AE136" s="138"/>
      <c r="AF136" s="138"/>
      <c r="AG136" s="138"/>
      <c r="AH136" s="138"/>
      <c r="AI136" s="138"/>
      <c r="AJ136" s="138"/>
      <c r="AK136" s="138"/>
      <c r="AL136" s="138"/>
      <c r="AM136" s="138"/>
      <c r="AN136" s="138"/>
      <c r="AO136" s="138"/>
      <c r="AP136" s="138"/>
    </row>
    <row r="137" spans="2:42" ht="12.75">
      <c r="C137" s="138"/>
      <c r="D137" s="138"/>
      <c r="E137" s="138"/>
      <c r="F137" s="138"/>
      <c r="G137" s="138"/>
      <c r="H137" s="4"/>
      <c r="I137" s="4"/>
      <c r="J137" s="4"/>
      <c r="K137" s="4"/>
      <c r="L137" s="4"/>
      <c r="M137" s="4"/>
      <c r="N137" s="139"/>
      <c r="O137" s="139"/>
      <c r="P137" s="139"/>
      <c r="Q137" s="138"/>
      <c r="R137" s="138"/>
      <c r="S137" s="138"/>
      <c r="T137" s="138"/>
      <c r="U137" s="138"/>
      <c r="V137" s="138"/>
      <c r="W137" s="138"/>
      <c r="X137" s="138"/>
      <c r="Y137" s="138"/>
      <c r="Z137" s="138"/>
      <c r="AA137" s="138"/>
      <c r="AB137" s="138"/>
      <c r="AC137" s="138"/>
      <c r="AD137" s="138"/>
      <c r="AE137" s="138"/>
      <c r="AF137" s="138"/>
      <c r="AG137" s="138"/>
      <c r="AH137" s="138"/>
      <c r="AI137" s="138"/>
      <c r="AJ137" s="138"/>
      <c r="AK137" s="138"/>
      <c r="AL137" s="138"/>
      <c r="AM137" s="138"/>
      <c r="AN137" s="138"/>
      <c r="AO137" s="138"/>
      <c r="AP137" s="138"/>
    </row>
    <row r="138" spans="2:42" ht="12.75">
      <c r="C138" s="138"/>
      <c r="D138" s="138"/>
      <c r="E138" s="138"/>
      <c r="F138" s="138"/>
      <c r="G138" s="138"/>
      <c r="H138" s="4"/>
      <c r="I138" s="4"/>
      <c r="J138" s="4"/>
      <c r="K138" s="4"/>
      <c r="L138" s="4"/>
      <c r="M138" s="4"/>
      <c r="N138" s="139"/>
      <c r="O138" s="139"/>
      <c r="P138" s="139"/>
      <c r="Q138" s="139"/>
      <c r="R138" s="139"/>
      <c r="S138" s="138"/>
      <c r="T138" s="138"/>
      <c r="U138" s="138"/>
      <c r="V138" s="138"/>
      <c r="W138" s="138"/>
      <c r="X138" s="138"/>
      <c r="Y138" s="138"/>
      <c r="Z138" s="138"/>
      <c r="AA138" s="138"/>
      <c r="AB138" s="138"/>
      <c r="AC138" s="138"/>
      <c r="AD138" s="138"/>
      <c r="AE138" s="138"/>
      <c r="AF138" s="138"/>
      <c r="AG138" s="138"/>
      <c r="AH138" s="138"/>
      <c r="AI138" s="138"/>
      <c r="AJ138" s="138"/>
      <c r="AK138" s="138"/>
      <c r="AL138" s="138"/>
      <c r="AM138" s="138"/>
      <c r="AN138" s="138"/>
      <c r="AO138" s="138"/>
      <c r="AP138" s="138"/>
    </row>
    <row r="139" spans="2:42" ht="12.75">
      <c r="C139" s="138"/>
      <c r="D139" s="138"/>
      <c r="E139" s="138"/>
      <c r="F139" s="138"/>
      <c r="G139" s="138"/>
      <c r="H139" s="4"/>
      <c r="I139" s="4"/>
      <c r="J139" s="4"/>
      <c r="K139" s="4"/>
      <c r="L139" s="4"/>
      <c r="M139" s="4"/>
      <c r="N139" s="138"/>
      <c r="O139" s="138"/>
      <c r="P139" s="138"/>
      <c r="Q139" s="138"/>
      <c r="R139" s="138"/>
      <c r="S139" s="138"/>
      <c r="T139" s="138"/>
      <c r="U139" s="138"/>
      <c r="V139" s="138"/>
      <c r="W139" s="138"/>
      <c r="X139" s="138"/>
      <c r="Y139" s="138"/>
      <c r="Z139" s="138"/>
      <c r="AA139" s="138"/>
      <c r="AB139" s="138"/>
      <c r="AC139" s="138"/>
      <c r="AD139" s="138"/>
      <c r="AE139" s="138"/>
      <c r="AF139" s="138"/>
      <c r="AG139" s="138"/>
      <c r="AH139" s="138"/>
      <c r="AI139" s="138"/>
      <c r="AJ139" s="138"/>
      <c r="AK139" s="138"/>
      <c r="AL139" s="138"/>
      <c r="AM139" s="138"/>
      <c r="AN139" s="138"/>
      <c r="AO139" s="138"/>
      <c r="AP139" s="138"/>
    </row>
    <row r="140" spans="2:42" ht="12.75">
      <c r="C140" s="138"/>
      <c r="D140" s="138"/>
      <c r="E140" s="138"/>
      <c r="F140" s="138"/>
      <c r="G140" s="138"/>
      <c r="H140" s="4"/>
      <c r="I140" s="4"/>
      <c r="J140" s="4"/>
      <c r="K140" s="4"/>
      <c r="L140" s="4"/>
      <c r="M140" s="4"/>
      <c r="N140" s="138"/>
      <c r="O140" s="138"/>
      <c r="P140" s="138"/>
      <c r="Q140" s="138"/>
      <c r="R140" s="138"/>
      <c r="S140" s="138"/>
      <c r="T140" s="138"/>
      <c r="U140" s="138"/>
      <c r="V140" s="138"/>
      <c r="W140" s="138"/>
      <c r="X140" s="138"/>
      <c r="Y140" s="138"/>
      <c r="Z140" s="138"/>
      <c r="AA140" s="138"/>
      <c r="AB140" s="138"/>
      <c r="AC140" s="138"/>
      <c r="AD140" s="138"/>
      <c r="AE140" s="138"/>
      <c r="AF140" s="138"/>
      <c r="AG140" s="138"/>
      <c r="AH140" s="138"/>
      <c r="AI140" s="138"/>
      <c r="AJ140" s="138"/>
      <c r="AK140" s="138"/>
      <c r="AL140" s="138"/>
      <c r="AM140" s="138"/>
      <c r="AN140" s="138"/>
      <c r="AO140" s="138"/>
      <c r="AP140" s="138"/>
    </row>
    <row r="141" spans="2:42" ht="12.75">
      <c r="C141" s="138"/>
      <c r="D141" s="138"/>
      <c r="E141" s="138"/>
      <c r="F141" s="138"/>
      <c r="G141" s="138"/>
      <c r="H141" s="4"/>
      <c r="I141" s="4"/>
      <c r="J141" s="4"/>
      <c r="K141" s="4"/>
      <c r="L141" s="4"/>
      <c r="M141" s="4"/>
      <c r="N141" s="138"/>
      <c r="O141" s="138"/>
      <c r="P141" s="138"/>
      <c r="Q141" s="138"/>
      <c r="R141" s="138"/>
      <c r="S141" s="138"/>
      <c r="T141" s="138"/>
      <c r="U141" s="138"/>
      <c r="V141" s="138"/>
      <c r="W141" s="138"/>
      <c r="X141" s="138"/>
      <c r="Y141" s="138"/>
      <c r="Z141" s="138"/>
      <c r="AA141" s="138"/>
      <c r="AB141" s="138"/>
      <c r="AC141" s="138"/>
      <c r="AD141" s="138"/>
      <c r="AE141" s="138"/>
      <c r="AF141" s="138"/>
      <c r="AG141" s="138"/>
      <c r="AH141" s="138"/>
      <c r="AI141" s="138"/>
      <c r="AJ141" s="138"/>
      <c r="AK141" s="138"/>
      <c r="AL141" s="138"/>
      <c r="AM141" s="138"/>
      <c r="AN141" s="138"/>
      <c r="AO141" s="138"/>
      <c r="AP141" s="138"/>
    </row>
    <row r="142" spans="2:42" ht="12.75">
      <c r="C142" s="138"/>
      <c r="D142" s="138"/>
      <c r="E142" s="138"/>
      <c r="F142" s="138"/>
      <c r="G142" s="138"/>
      <c r="H142" s="4"/>
      <c r="I142" s="4"/>
      <c r="J142" s="4"/>
      <c r="K142" s="4"/>
      <c r="L142" s="4"/>
      <c r="M142" s="4"/>
      <c r="N142" s="138"/>
      <c r="O142" s="138"/>
      <c r="P142" s="138"/>
      <c r="Q142" s="138"/>
      <c r="R142" s="138"/>
      <c r="S142" s="138"/>
      <c r="T142" s="138"/>
      <c r="U142" s="138"/>
      <c r="V142" s="138"/>
      <c r="W142" s="138"/>
      <c r="X142" s="138"/>
      <c r="Y142" s="138"/>
      <c r="Z142" s="138"/>
      <c r="AA142" s="138"/>
      <c r="AB142" s="138"/>
      <c r="AC142" s="138"/>
      <c r="AD142" s="138"/>
      <c r="AE142" s="138"/>
      <c r="AF142" s="138"/>
      <c r="AG142" s="138"/>
      <c r="AH142" s="138"/>
      <c r="AI142" s="138"/>
      <c r="AJ142" s="138"/>
      <c r="AK142" s="138"/>
      <c r="AL142" s="138"/>
      <c r="AM142" s="138"/>
      <c r="AN142" s="138"/>
      <c r="AO142" s="138"/>
      <c r="AP142" s="138"/>
    </row>
    <row r="143" spans="2:42" ht="12.75">
      <c r="C143" s="138"/>
      <c r="D143" s="138"/>
      <c r="E143" s="138"/>
      <c r="F143" s="138"/>
      <c r="G143" s="138"/>
      <c r="H143" s="4"/>
      <c r="I143" s="4"/>
      <c r="J143" s="4"/>
      <c r="K143" s="4"/>
      <c r="L143" s="4"/>
      <c r="M143" s="4"/>
      <c r="N143" s="138"/>
      <c r="O143" s="138"/>
      <c r="P143" s="138"/>
      <c r="Q143" s="138"/>
      <c r="R143" s="138"/>
      <c r="S143" s="138"/>
      <c r="T143" s="138"/>
      <c r="U143" s="138"/>
      <c r="V143" s="138"/>
      <c r="W143" s="138"/>
      <c r="X143" s="138"/>
      <c r="Y143" s="138"/>
      <c r="Z143" s="138"/>
      <c r="AA143" s="138"/>
      <c r="AB143" s="138"/>
      <c r="AC143" s="138"/>
      <c r="AD143" s="138"/>
      <c r="AE143" s="138"/>
      <c r="AF143" s="138"/>
      <c r="AG143" s="138"/>
      <c r="AH143" s="138"/>
      <c r="AI143" s="138"/>
      <c r="AJ143" s="138"/>
      <c r="AK143" s="138"/>
      <c r="AL143" s="138"/>
      <c r="AM143" s="138"/>
      <c r="AN143" s="138"/>
      <c r="AO143" s="138"/>
      <c r="AP143" s="138"/>
    </row>
    <row r="144" spans="2:42" ht="12.75">
      <c r="C144" s="138"/>
      <c r="D144" s="138"/>
      <c r="E144" s="138"/>
      <c r="F144" s="138"/>
      <c r="G144" s="138"/>
      <c r="H144" s="4"/>
      <c r="I144" s="4"/>
      <c r="J144" s="4"/>
      <c r="K144" s="4"/>
      <c r="L144" s="4"/>
      <c r="M144" s="4"/>
      <c r="N144" s="138"/>
      <c r="O144" s="138"/>
      <c r="P144" s="138"/>
      <c r="Q144" s="138"/>
      <c r="R144" s="138"/>
      <c r="S144" s="138"/>
      <c r="T144" s="138"/>
      <c r="U144" s="138"/>
      <c r="V144" s="138"/>
      <c r="W144" s="138"/>
      <c r="X144" s="138"/>
      <c r="Y144" s="138"/>
      <c r="Z144" s="138"/>
      <c r="AA144" s="138"/>
      <c r="AB144" s="138"/>
      <c r="AC144" s="138"/>
      <c r="AD144" s="138"/>
      <c r="AE144" s="138"/>
      <c r="AF144" s="138"/>
      <c r="AG144" s="138"/>
      <c r="AH144" s="138"/>
      <c r="AI144" s="138"/>
      <c r="AJ144" s="138"/>
      <c r="AK144" s="138"/>
      <c r="AL144" s="138"/>
      <c r="AM144" s="138"/>
      <c r="AN144" s="138"/>
      <c r="AO144" s="138"/>
      <c r="AP144" s="138"/>
    </row>
    <row r="145" spans="2:42" ht="12.75">
      <c r="C145" s="138"/>
      <c r="D145" s="138"/>
      <c r="E145" s="138"/>
      <c r="F145" s="138"/>
      <c r="G145" s="138"/>
      <c r="H145" s="4"/>
      <c r="I145" s="4"/>
      <c r="J145" s="4"/>
      <c r="K145" s="4"/>
      <c r="L145" s="4"/>
      <c r="M145" s="4"/>
      <c r="N145" s="138"/>
      <c r="O145" s="138"/>
      <c r="P145" s="138"/>
      <c r="Q145" s="138"/>
      <c r="R145" s="138"/>
      <c r="S145" s="138"/>
      <c r="T145" s="138"/>
      <c r="U145" s="138"/>
      <c r="V145" s="138"/>
      <c r="W145" s="138"/>
      <c r="X145" s="138"/>
      <c r="Y145" s="138"/>
      <c r="Z145" s="138"/>
      <c r="AA145" s="138"/>
      <c r="AB145" s="138"/>
      <c r="AC145" s="138"/>
      <c r="AD145" s="138"/>
      <c r="AE145" s="138"/>
      <c r="AF145" s="138"/>
      <c r="AG145" s="138"/>
      <c r="AH145" s="138"/>
      <c r="AI145" s="138"/>
      <c r="AJ145" s="138"/>
      <c r="AK145" s="138"/>
      <c r="AL145" s="138"/>
      <c r="AM145" s="138"/>
      <c r="AN145" s="138"/>
      <c r="AO145" s="138"/>
      <c r="AP145" s="138"/>
    </row>
    <row r="146" spans="2:42" ht="12.75">
      <c r="C146" s="138"/>
      <c r="D146" s="138"/>
      <c r="E146" s="138"/>
      <c r="F146" s="138"/>
      <c r="G146" s="138"/>
      <c r="H146" s="4"/>
      <c r="I146" s="4"/>
      <c r="J146" s="4"/>
      <c r="K146" s="4"/>
      <c r="L146" s="4"/>
      <c r="M146" s="4"/>
      <c r="N146" s="138"/>
      <c r="O146" s="138"/>
      <c r="P146" s="138"/>
      <c r="Q146" s="138"/>
      <c r="R146" s="138"/>
      <c r="S146" s="138"/>
      <c r="T146" s="138"/>
      <c r="U146" s="138"/>
      <c r="V146" s="138"/>
      <c r="W146" s="138"/>
      <c r="X146" s="138"/>
      <c r="Y146" s="138"/>
      <c r="Z146" s="138"/>
      <c r="AA146" s="138"/>
      <c r="AB146" s="138"/>
      <c r="AC146" s="138"/>
      <c r="AD146" s="138"/>
      <c r="AE146" s="138"/>
      <c r="AF146" s="138"/>
      <c r="AG146" s="138"/>
      <c r="AH146" s="138"/>
      <c r="AI146" s="138"/>
      <c r="AJ146" s="138"/>
      <c r="AK146" s="138"/>
      <c r="AL146" s="138"/>
      <c r="AM146" s="138"/>
      <c r="AN146" s="138"/>
      <c r="AO146" s="138"/>
      <c r="AP146" s="138"/>
    </row>
    <row r="147" spans="2:42" ht="12.75">
      <c r="C147" s="138"/>
      <c r="D147" s="138"/>
      <c r="E147" s="138"/>
      <c r="F147" s="138"/>
      <c r="G147" s="138"/>
      <c r="H147" s="4"/>
      <c r="I147" s="4"/>
      <c r="J147" s="4"/>
      <c r="K147" s="4"/>
      <c r="L147" s="4"/>
      <c r="M147" s="4"/>
      <c r="N147" s="138"/>
      <c r="O147" s="138"/>
      <c r="P147" s="138"/>
      <c r="Q147" s="138"/>
      <c r="R147" s="138"/>
      <c r="S147" s="138"/>
      <c r="T147" s="138"/>
      <c r="U147" s="138"/>
      <c r="V147" s="138"/>
      <c r="W147" s="138"/>
      <c r="X147" s="138"/>
      <c r="Y147" s="138"/>
      <c r="Z147" s="138"/>
      <c r="AA147" s="138"/>
      <c r="AB147" s="138"/>
      <c r="AC147" s="138"/>
      <c r="AD147" s="138"/>
      <c r="AE147" s="138"/>
      <c r="AF147" s="138"/>
      <c r="AG147" s="138"/>
      <c r="AH147" s="138"/>
      <c r="AI147" s="138"/>
      <c r="AJ147" s="138"/>
      <c r="AK147" s="138"/>
      <c r="AL147" s="138"/>
      <c r="AM147" s="138"/>
      <c r="AN147" s="138"/>
      <c r="AO147" s="138"/>
      <c r="AP147" s="138"/>
    </row>
    <row r="148" spans="2:42" ht="12.75">
      <c r="C148" s="138"/>
      <c r="D148" s="138"/>
      <c r="E148" s="138"/>
      <c r="F148" s="138"/>
      <c r="G148" s="138"/>
      <c r="H148" s="4"/>
      <c r="I148" s="4"/>
      <c r="J148" s="4"/>
      <c r="K148" s="4"/>
      <c r="L148" s="4"/>
      <c r="M148" s="4"/>
      <c r="N148" s="139"/>
      <c r="O148" s="138"/>
      <c r="P148" s="138"/>
      <c r="Q148" s="138"/>
      <c r="R148" s="138"/>
      <c r="S148" s="138"/>
      <c r="T148" s="138"/>
      <c r="U148" s="138"/>
      <c r="V148" s="138"/>
      <c r="W148" s="138"/>
      <c r="X148" s="138"/>
      <c r="Y148" s="138"/>
      <c r="Z148" s="138"/>
      <c r="AA148" s="138"/>
      <c r="AB148" s="138"/>
      <c r="AC148" s="138"/>
      <c r="AD148" s="138"/>
      <c r="AE148" s="138"/>
      <c r="AF148" s="138"/>
      <c r="AG148" s="138"/>
      <c r="AH148" s="138"/>
      <c r="AI148" s="138"/>
      <c r="AJ148" s="138"/>
      <c r="AK148" s="138"/>
      <c r="AL148" s="138"/>
      <c r="AM148" s="138"/>
      <c r="AN148" s="138"/>
      <c r="AO148" s="138"/>
      <c r="AP148" s="138"/>
    </row>
    <row r="149" spans="2:42" ht="12.75">
      <c r="C149" s="138"/>
      <c r="D149" s="138"/>
      <c r="E149" s="138"/>
      <c r="F149" s="138"/>
      <c r="G149" s="138"/>
      <c r="H149" s="4"/>
      <c r="I149" s="4"/>
      <c r="J149" s="4"/>
      <c r="K149" s="4"/>
      <c r="L149" s="4"/>
      <c r="M149" s="4"/>
      <c r="N149" s="138"/>
      <c r="O149" s="138"/>
      <c r="P149" s="138"/>
      <c r="Q149" s="138"/>
      <c r="R149" s="138"/>
      <c r="S149" s="138"/>
      <c r="T149" s="138"/>
      <c r="U149" s="138"/>
      <c r="V149" s="138"/>
      <c r="W149" s="138"/>
      <c r="X149" s="138"/>
      <c r="Y149" s="138"/>
      <c r="Z149" s="138"/>
      <c r="AA149" s="138"/>
      <c r="AB149" s="138"/>
      <c r="AC149" s="138"/>
      <c r="AD149" s="138"/>
      <c r="AE149" s="138"/>
      <c r="AF149" s="138"/>
      <c r="AG149" s="138"/>
      <c r="AH149" s="138"/>
      <c r="AI149" s="138"/>
      <c r="AJ149" s="138"/>
      <c r="AK149" s="138"/>
      <c r="AL149" s="138"/>
      <c r="AM149" s="138"/>
      <c r="AN149" s="138"/>
      <c r="AO149" s="138"/>
      <c r="AP149" s="138"/>
    </row>
    <row r="150" spans="2:42" ht="12.75">
      <c r="C150" s="138"/>
      <c r="D150" s="138"/>
      <c r="E150" s="138"/>
      <c r="F150" s="138"/>
      <c r="G150" s="138"/>
      <c r="H150" s="4"/>
      <c r="I150" s="4"/>
      <c r="J150" s="4"/>
      <c r="K150" s="4"/>
      <c r="L150" s="4"/>
      <c r="M150" s="4"/>
      <c r="N150" s="138"/>
      <c r="O150" s="138"/>
      <c r="P150" s="138"/>
      <c r="Q150" s="138"/>
      <c r="R150" s="138"/>
      <c r="S150" s="138"/>
      <c r="T150" s="138"/>
      <c r="U150" s="138"/>
      <c r="V150" s="138"/>
      <c r="W150" s="138"/>
      <c r="X150" s="138"/>
      <c r="Y150" s="138"/>
      <c r="Z150" s="138"/>
      <c r="AA150" s="138"/>
      <c r="AB150" s="138"/>
      <c r="AC150" s="138"/>
      <c r="AD150" s="138"/>
      <c r="AE150" s="138"/>
      <c r="AF150" s="138"/>
      <c r="AG150" s="138"/>
      <c r="AH150" s="138"/>
      <c r="AI150" s="138"/>
      <c r="AJ150" s="138"/>
      <c r="AK150" s="138"/>
      <c r="AL150" s="138"/>
      <c r="AM150" s="138"/>
      <c r="AN150" s="138"/>
      <c r="AO150" s="138"/>
      <c r="AP150" s="138"/>
    </row>
    <row r="151" spans="2:42" ht="12.75">
      <c r="C151" s="138"/>
      <c r="D151" s="138"/>
      <c r="E151" s="138"/>
      <c r="F151" s="138"/>
      <c r="G151" s="138"/>
      <c r="H151" s="4"/>
      <c r="I151" s="4"/>
      <c r="J151" s="4"/>
      <c r="K151" s="4"/>
      <c r="L151" s="4"/>
      <c r="M151" s="4"/>
      <c r="N151" s="138"/>
      <c r="O151" s="138"/>
      <c r="P151" s="138"/>
      <c r="Q151" s="138"/>
      <c r="R151" s="138"/>
      <c r="S151" s="138"/>
      <c r="T151" s="138"/>
      <c r="U151" s="138"/>
      <c r="V151" s="138"/>
      <c r="W151" s="138"/>
      <c r="X151" s="138"/>
      <c r="Y151" s="138"/>
      <c r="Z151" s="138"/>
      <c r="AA151" s="138"/>
      <c r="AB151" s="138"/>
      <c r="AC151" s="138"/>
      <c r="AD151" s="138"/>
      <c r="AE151" s="138"/>
      <c r="AF151" s="138"/>
      <c r="AG151" s="138"/>
      <c r="AH151" s="138"/>
      <c r="AI151" s="138"/>
      <c r="AJ151" s="138"/>
      <c r="AK151" s="138"/>
      <c r="AL151" s="138"/>
      <c r="AM151" s="138"/>
      <c r="AN151" s="138"/>
      <c r="AO151" s="138"/>
      <c r="AP151" s="138"/>
    </row>
    <row r="152" spans="2:42" ht="12.75">
      <c r="C152" s="138"/>
      <c r="D152" s="138"/>
      <c r="E152" s="138"/>
      <c r="F152" s="138"/>
      <c r="G152" s="138"/>
      <c r="H152" s="4"/>
      <c r="I152" s="4"/>
      <c r="J152" s="4"/>
      <c r="K152" s="4"/>
      <c r="L152" s="4"/>
      <c r="M152" s="4"/>
      <c r="N152" s="139"/>
      <c r="O152" s="139"/>
      <c r="P152" s="139"/>
      <c r="Q152" s="138"/>
      <c r="R152" s="138"/>
      <c r="S152" s="138"/>
      <c r="T152" s="138"/>
      <c r="U152" s="138"/>
      <c r="V152" s="138"/>
      <c r="W152" s="138"/>
      <c r="X152" s="138"/>
      <c r="Y152" s="138"/>
      <c r="Z152" s="138"/>
      <c r="AA152" s="138"/>
      <c r="AB152" s="138"/>
      <c r="AC152" s="138"/>
      <c r="AD152" s="138"/>
      <c r="AE152" s="138"/>
      <c r="AF152" s="138"/>
      <c r="AG152" s="138"/>
      <c r="AH152" s="138"/>
      <c r="AI152" s="138"/>
      <c r="AJ152" s="138"/>
      <c r="AK152" s="138"/>
      <c r="AL152" s="138"/>
      <c r="AM152" s="138"/>
      <c r="AN152" s="138"/>
      <c r="AO152" s="138"/>
      <c r="AP152" s="138"/>
    </row>
    <row r="153" spans="2:42" ht="12.75">
      <c r="C153" s="138"/>
      <c r="D153" s="138"/>
      <c r="E153" s="138"/>
      <c r="F153" s="138"/>
      <c r="G153" s="138"/>
      <c r="H153" s="4"/>
      <c r="I153" s="4"/>
      <c r="J153" s="4"/>
      <c r="K153" s="4"/>
      <c r="L153" s="4"/>
      <c r="M153" s="4"/>
      <c r="N153" s="139"/>
      <c r="O153" s="139"/>
      <c r="P153" s="139"/>
      <c r="Q153" s="139"/>
      <c r="R153" s="139"/>
      <c r="S153" s="139"/>
      <c r="T153" s="139"/>
      <c r="U153" s="139"/>
      <c r="V153" s="139"/>
      <c r="W153" s="138"/>
      <c r="X153" s="138"/>
      <c r="Y153" s="138"/>
      <c r="Z153" s="138"/>
      <c r="AA153" s="138"/>
      <c r="AB153" s="138"/>
      <c r="AC153" s="138"/>
      <c r="AD153" s="138"/>
      <c r="AE153" s="138"/>
      <c r="AF153" s="138"/>
      <c r="AG153" s="138"/>
      <c r="AH153" s="138"/>
      <c r="AI153" s="138"/>
      <c r="AJ153" s="138"/>
      <c r="AK153" s="138"/>
      <c r="AL153" s="138"/>
      <c r="AM153" s="138"/>
      <c r="AN153" s="138"/>
      <c r="AO153" s="138"/>
      <c r="AP153" s="138"/>
    </row>
    <row r="154" spans="2:42" ht="12.75">
      <c r="C154" s="138"/>
      <c r="D154" s="138"/>
      <c r="E154" s="138"/>
      <c r="F154" s="138"/>
      <c r="G154" s="138"/>
      <c r="H154" s="4"/>
      <c r="I154" s="4"/>
      <c r="J154" s="4"/>
      <c r="K154" s="4"/>
      <c r="L154" s="4"/>
      <c r="M154" s="4"/>
      <c r="N154" s="138"/>
      <c r="O154" s="138"/>
      <c r="P154" s="138"/>
      <c r="Q154" s="138"/>
      <c r="R154" s="138"/>
      <c r="S154" s="138"/>
      <c r="T154" s="138"/>
      <c r="U154" s="138"/>
      <c r="V154" s="138"/>
      <c r="W154" s="138"/>
      <c r="X154" s="138"/>
      <c r="Y154" s="138"/>
      <c r="Z154" s="138"/>
      <c r="AA154" s="138"/>
      <c r="AB154" s="138"/>
      <c r="AC154" s="138"/>
      <c r="AD154" s="138"/>
      <c r="AE154" s="138"/>
      <c r="AF154" s="138"/>
      <c r="AG154" s="138"/>
      <c r="AH154" s="138"/>
      <c r="AI154" s="138"/>
      <c r="AJ154" s="138"/>
      <c r="AK154" s="138"/>
      <c r="AL154" s="138"/>
      <c r="AM154" s="138"/>
      <c r="AN154" s="138"/>
      <c r="AO154" s="138"/>
      <c r="AP154" s="138"/>
    </row>
    <row r="155" spans="2:42" ht="12.75">
      <c r="C155" s="138"/>
      <c r="D155" s="138"/>
      <c r="E155" s="138"/>
      <c r="F155" s="138"/>
      <c r="G155" s="138"/>
      <c r="H155" s="4"/>
      <c r="I155" s="4"/>
      <c r="J155" s="4"/>
      <c r="K155" s="4"/>
      <c r="L155" s="4"/>
      <c r="M155" s="4"/>
      <c r="N155" s="138"/>
      <c r="O155" s="138"/>
      <c r="P155" s="138"/>
      <c r="Q155" s="138"/>
      <c r="R155" s="138"/>
      <c r="S155" s="138"/>
      <c r="T155" s="138"/>
      <c r="U155" s="138"/>
      <c r="V155" s="138"/>
      <c r="W155" s="138"/>
      <c r="X155" s="138"/>
      <c r="Y155" s="138"/>
      <c r="Z155" s="138"/>
      <c r="AA155" s="138"/>
      <c r="AB155" s="138"/>
      <c r="AC155" s="138"/>
      <c r="AD155" s="138"/>
      <c r="AE155" s="138"/>
      <c r="AF155" s="138"/>
      <c r="AG155" s="138"/>
      <c r="AH155" s="138"/>
      <c r="AI155" s="138"/>
      <c r="AJ155" s="138"/>
      <c r="AK155" s="138"/>
      <c r="AL155" s="138"/>
      <c r="AM155" s="138"/>
      <c r="AN155" s="138"/>
      <c r="AO155" s="138"/>
      <c r="AP155" s="138"/>
    </row>
    <row r="156" spans="2:42" ht="12.75">
      <c r="B156" s="228"/>
      <c r="C156" s="138"/>
      <c r="D156" s="138"/>
      <c r="E156" s="138"/>
      <c r="F156" s="138"/>
      <c r="G156" s="138"/>
      <c r="H156" s="4"/>
      <c r="I156" s="4"/>
      <c r="J156" s="4"/>
      <c r="K156" s="4"/>
      <c r="L156" s="4"/>
      <c r="M156" s="4"/>
      <c r="N156" s="228"/>
      <c r="O156" s="228"/>
      <c r="P156" s="228"/>
      <c r="Q156" s="228"/>
      <c r="R156" s="228"/>
      <c r="S156" s="228"/>
      <c r="T156" s="228"/>
      <c r="U156" s="228"/>
      <c r="V156" s="228"/>
      <c r="W156" s="228"/>
      <c r="X156" s="228"/>
      <c r="Y156" s="228"/>
      <c r="Z156" s="228"/>
      <c r="AA156" s="228"/>
      <c r="AB156" s="228"/>
      <c r="AC156" s="228"/>
      <c r="AD156" s="228"/>
      <c r="AE156" s="228"/>
      <c r="AF156" s="228"/>
      <c r="AG156" s="228"/>
      <c r="AH156" s="228"/>
      <c r="AI156" s="228"/>
      <c r="AJ156" s="228"/>
      <c r="AK156" s="228"/>
      <c r="AL156" s="228"/>
      <c r="AM156" s="228"/>
      <c r="AN156" s="228"/>
      <c r="AO156" s="228"/>
      <c r="AP156" s="228"/>
    </row>
    <row r="157" spans="2:42" ht="12.75">
      <c r="B157" s="228"/>
      <c r="C157" s="138"/>
      <c r="D157" s="138"/>
      <c r="E157" s="138"/>
      <c r="F157" s="138"/>
      <c r="G157" s="138"/>
      <c r="H157" s="4"/>
      <c r="I157" s="4"/>
      <c r="J157" s="4"/>
      <c r="K157" s="4"/>
      <c r="L157" s="4"/>
      <c r="M157" s="4"/>
      <c r="N157" s="228"/>
      <c r="O157" s="228"/>
      <c r="P157" s="228"/>
      <c r="Q157" s="228"/>
      <c r="R157" s="228"/>
      <c r="S157" s="228"/>
      <c r="T157" s="228"/>
      <c r="U157" s="228"/>
      <c r="V157" s="228"/>
      <c r="W157" s="228"/>
      <c r="X157" s="228"/>
      <c r="Y157" s="228"/>
      <c r="Z157" s="228"/>
      <c r="AA157" s="228"/>
      <c r="AB157" s="228"/>
      <c r="AC157" s="228"/>
      <c r="AD157" s="228"/>
      <c r="AE157" s="228"/>
      <c r="AF157" s="228"/>
      <c r="AG157" s="228"/>
      <c r="AH157" s="228"/>
      <c r="AI157" s="228"/>
      <c r="AJ157" s="228"/>
      <c r="AK157" s="228"/>
      <c r="AL157" s="228"/>
      <c r="AM157" s="228"/>
      <c r="AN157" s="228"/>
      <c r="AO157" s="228"/>
      <c r="AP157" s="228"/>
    </row>
    <row r="158" spans="2:42" ht="12.75">
      <c r="B158" s="228"/>
      <c r="C158" s="138"/>
      <c r="D158" s="138"/>
      <c r="E158" s="138"/>
      <c r="F158" s="138"/>
      <c r="G158" s="138"/>
      <c r="H158" s="4"/>
      <c r="I158" s="4"/>
      <c r="J158" s="4"/>
      <c r="K158" s="4"/>
      <c r="L158" s="4"/>
      <c r="M158" s="4"/>
      <c r="N158" s="228"/>
      <c r="O158" s="228"/>
      <c r="P158" s="228"/>
      <c r="Q158" s="228"/>
      <c r="R158" s="228"/>
      <c r="S158" s="228"/>
      <c r="T158" s="228"/>
      <c r="U158" s="228"/>
      <c r="V158" s="228"/>
      <c r="W158" s="228"/>
      <c r="X158" s="228"/>
      <c r="Y158" s="228"/>
      <c r="Z158" s="228"/>
      <c r="AA158" s="228"/>
      <c r="AB158" s="228"/>
      <c r="AC158" s="228"/>
      <c r="AD158" s="228"/>
      <c r="AE158" s="228"/>
      <c r="AF158" s="228"/>
      <c r="AG158" s="228"/>
      <c r="AH158" s="228"/>
      <c r="AI158" s="228"/>
      <c r="AJ158" s="228"/>
      <c r="AK158" s="228"/>
      <c r="AL158" s="228"/>
      <c r="AM158" s="228"/>
      <c r="AN158" s="228"/>
      <c r="AO158" s="228"/>
      <c r="AP158" s="228"/>
    </row>
    <row r="159" spans="2:42" ht="12.75">
      <c r="B159" s="228"/>
      <c r="C159" s="138"/>
      <c r="D159" s="138"/>
      <c r="E159" s="138"/>
      <c r="F159" s="138"/>
      <c r="G159" s="138"/>
      <c r="H159" s="4"/>
      <c r="I159" s="4"/>
      <c r="J159" s="4"/>
      <c r="K159" s="4"/>
      <c r="L159" s="4"/>
      <c r="M159" s="4"/>
      <c r="N159" s="228"/>
      <c r="O159" s="228"/>
      <c r="P159" s="228"/>
      <c r="Q159" s="228"/>
      <c r="R159" s="228"/>
      <c r="S159" s="228"/>
      <c r="T159" s="228"/>
      <c r="U159" s="228"/>
      <c r="V159" s="228"/>
      <c r="W159" s="228"/>
      <c r="X159" s="228"/>
      <c r="Y159" s="228"/>
      <c r="Z159" s="228"/>
      <c r="AA159" s="228"/>
      <c r="AB159" s="228"/>
      <c r="AC159" s="228"/>
      <c r="AD159" s="228"/>
      <c r="AE159" s="228"/>
      <c r="AF159" s="228"/>
      <c r="AG159" s="228"/>
      <c r="AH159" s="228"/>
      <c r="AI159" s="228"/>
      <c r="AJ159" s="228"/>
      <c r="AK159" s="228"/>
      <c r="AL159" s="228"/>
      <c r="AM159" s="228"/>
      <c r="AN159" s="228"/>
      <c r="AO159" s="228"/>
      <c r="AP159" s="228"/>
    </row>
    <row r="160" spans="2:42" ht="12.75">
      <c r="B160" s="228"/>
      <c r="C160" s="138"/>
      <c r="D160" s="138"/>
      <c r="E160" s="138"/>
      <c r="F160" s="138"/>
      <c r="G160" s="138"/>
      <c r="H160" s="4"/>
      <c r="I160" s="4"/>
      <c r="J160" s="4"/>
      <c r="K160" s="4"/>
      <c r="L160" s="4"/>
      <c r="M160" s="4"/>
      <c r="N160" s="228"/>
      <c r="O160" s="228"/>
      <c r="P160" s="228"/>
      <c r="Q160" s="228"/>
      <c r="R160" s="228"/>
      <c r="S160" s="228"/>
      <c r="T160" s="228"/>
      <c r="U160" s="228"/>
      <c r="V160" s="228"/>
      <c r="W160" s="228"/>
      <c r="X160" s="228"/>
      <c r="Y160" s="228"/>
      <c r="Z160" s="228"/>
      <c r="AA160" s="228"/>
      <c r="AB160" s="228"/>
      <c r="AC160" s="228"/>
      <c r="AD160" s="228"/>
      <c r="AE160" s="228"/>
      <c r="AF160" s="228"/>
      <c r="AG160" s="228"/>
      <c r="AH160" s="228"/>
      <c r="AI160" s="228"/>
      <c r="AJ160" s="228"/>
      <c r="AK160" s="228"/>
      <c r="AL160" s="228"/>
      <c r="AM160" s="228"/>
      <c r="AN160" s="228"/>
      <c r="AO160" s="228"/>
      <c r="AP160" s="228"/>
    </row>
    <row r="161" spans="2:42" ht="12.75">
      <c r="B161" s="228"/>
      <c r="C161" s="138"/>
      <c r="D161" s="138"/>
      <c r="E161" s="138"/>
      <c r="F161" s="138"/>
      <c r="G161" s="138"/>
      <c r="H161" s="4"/>
      <c r="I161" s="4"/>
      <c r="J161" s="4"/>
      <c r="K161" s="4"/>
      <c r="L161" s="4"/>
      <c r="M161" s="4"/>
      <c r="N161" s="228"/>
      <c r="O161" s="228"/>
      <c r="P161" s="228"/>
      <c r="Q161" s="228"/>
      <c r="R161" s="228"/>
      <c r="S161" s="228"/>
      <c r="T161" s="228"/>
      <c r="U161" s="228"/>
      <c r="V161" s="228"/>
      <c r="W161" s="228"/>
      <c r="X161" s="228"/>
      <c r="Y161" s="228"/>
      <c r="Z161" s="228"/>
      <c r="AA161" s="228"/>
      <c r="AB161" s="228"/>
      <c r="AC161" s="228"/>
      <c r="AD161" s="228"/>
      <c r="AE161" s="228"/>
      <c r="AF161" s="228"/>
      <c r="AG161" s="228"/>
      <c r="AH161" s="228"/>
      <c r="AI161" s="228"/>
      <c r="AJ161" s="228"/>
      <c r="AK161" s="228"/>
      <c r="AL161" s="228"/>
      <c r="AM161" s="228"/>
      <c r="AN161" s="228"/>
      <c r="AO161" s="228"/>
      <c r="AP161" s="228"/>
    </row>
    <row r="162" spans="2:42" ht="12.75">
      <c r="B162" s="228"/>
      <c r="C162" s="138"/>
      <c r="D162" s="138"/>
      <c r="E162" s="138"/>
      <c r="F162" s="138"/>
      <c r="G162" s="138"/>
      <c r="H162" s="4"/>
      <c r="I162" s="4"/>
      <c r="J162" s="4"/>
      <c r="K162" s="4"/>
      <c r="L162" s="4"/>
      <c r="M162" s="4"/>
      <c r="N162" s="228"/>
      <c r="O162" s="228"/>
      <c r="P162" s="228"/>
      <c r="Q162" s="228"/>
      <c r="R162" s="228"/>
      <c r="S162" s="228"/>
      <c r="T162" s="228"/>
      <c r="U162" s="228"/>
      <c r="V162" s="228"/>
      <c r="W162" s="228"/>
      <c r="X162" s="228"/>
      <c r="Y162" s="228"/>
      <c r="Z162" s="228"/>
      <c r="AA162" s="228"/>
      <c r="AB162" s="228"/>
      <c r="AC162" s="228"/>
      <c r="AD162" s="228"/>
      <c r="AE162" s="228"/>
      <c r="AF162" s="228"/>
      <c r="AG162" s="228"/>
      <c r="AH162" s="228"/>
      <c r="AI162" s="228"/>
      <c r="AJ162" s="228"/>
      <c r="AK162" s="228"/>
      <c r="AL162" s="228"/>
      <c r="AM162" s="228"/>
      <c r="AN162" s="228"/>
      <c r="AO162" s="228"/>
      <c r="AP162" s="228"/>
    </row>
    <row r="163" spans="2:42" ht="12.75">
      <c r="B163" s="228"/>
      <c r="C163" s="138"/>
      <c r="D163" s="138"/>
      <c r="E163" s="138"/>
      <c r="F163" s="138"/>
      <c r="G163" s="138"/>
      <c r="H163" s="4"/>
      <c r="I163" s="4"/>
      <c r="J163" s="4"/>
      <c r="K163" s="4"/>
      <c r="L163" s="4"/>
      <c r="M163" s="4"/>
      <c r="N163" s="228"/>
      <c r="O163" s="228"/>
      <c r="P163" s="228"/>
      <c r="Q163" s="228"/>
      <c r="R163" s="228"/>
      <c r="S163" s="228"/>
      <c r="T163" s="228"/>
      <c r="U163" s="228"/>
      <c r="V163" s="228"/>
      <c r="W163" s="228"/>
      <c r="X163" s="228"/>
      <c r="Y163" s="228"/>
      <c r="Z163" s="228"/>
      <c r="AA163" s="228"/>
      <c r="AB163" s="228"/>
      <c r="AC163" s="228"/>
      <c r="AD163" s="228"/>
      <c r="AE163" s="228"/>
      <c r="AF163" s="228"/>
      <c r="AG163" s="228"/>
      <c r="AH163" s="228"/>
      <c r="AI163" s="228"/>
      <c r="AJ163" s="228"/>
      <c r="AK163" s="228"/>
      <c r="AL163" s="228"/>
      <c r="AM163" s="228"/>
      <c r="AN163" s="228"/>
      <c r="AO163" s="228"/>
      <c r="AP163" s="228"/>
    </row>
    <row r="164" spans="2:42" ht="12.75">
      <c r="B164" s="228"/>
      <c r="C164" s="138"/>
      <c r="D164" s="138"/>
      <c r="E164" s="138"/>
      <c r="F164" s="138"/>
      <c r="G164" s="138"/>
      <c r="H164" s="4"/>
      <c r="I164" s="4"/>
      <c r="J164" s="4"/>
      <c r="K164" s="4"/>
      <c r="L164" s="4"/>
      <c r="M164" s="4"/>
      <c r="N164" s="228"/>
      <c r="O164" s="228"/>
      <c r="P164" s="228"/>
      <c r="Q164" s="228"/>
      <c r="R164" s="228"/>
      <c r="S164" s="228"/>
      <c r="T164" s="228"/>
      <c r="U164" s="228"/>
      <c r="V164" s="228"/>
      <c r="W164" s="228"/>
      <c r="X164" s="228"/>
      <c r="Y164" s="228"/>
      <c r="Z164" s="228"/>
      <c r="AA164" s="228"/>
      <c r="AB164" s="228"/>
      <c r="AC164" s="228"/>
      <c r="AD164" s="228"/>
      <c r="AE164" s="228"/>
      <c r="AF164" s="228"/>
      <c r="AG164" s="228"/>
      <c r="AH164" s="228"/>
      <c r="AI164" s="228"/>
      <c r="AJ164" s="228"/>
      <c r="AK164" s="228"/>
      <c r="AL164" s="228"/>
      <c r="AM164" s="228"/>
      <c r="AN164" s="228"/>
      <c r="AO164" s="228"/>
      <c r="AP164" s="228"/>
    </row>
    <row r="165" spans="2:42" ht="12.75">
      <c r="C165" s="138"/>
      <c r="D165" s="138"/>
      <c r="E165" s="138"/>
      <c r="F165" s="138"/>
      <c r="G165" s="138"/>
      <c r="H165" s="4"/>
      <c r="I165" s="4"/>
      <c r="J165" s="4"/>
      <c r="K165" s="4"/>
      <c r="L165" s="4"/>
      <c r="M165" s="4"/>
    </row>
    <row r="166" spans="2:42" ht="12.75">
      <c r="C166" s="138"/>
      <c r="D166" s="138"/>
      <c r="E166" s="138"/>
      <c r="F166" s="138"/>
      <c r="G166" s="138"/>
      <c r="H166" s="4"/>
      <c r="I166" s="4"/>
      <c r="J166" s="4"/>
      <c r="K166" s="4"/>
      <c r="L166" s="4"/>
      <c r="M166" s="4"/>
    </row>
    <row r="167" spans="2:42" ht="12.75">
      <c r="C167" s="138"/>
      <c r="D167" s="138"/>
      <c r="E167" s="138"/>
      <c r="F167" s="138"/>
      <c r="G167" s="138"/>
      <c r="H167" s="4"/>
      <c r="I167" s="4"/>
      <c r="J167" s="4"/>
      <c r="K167" s="4"/>
      <c r="L167" s="4"/>
      <c r="M167" s="4"/>
    </row>
    <row r="168" spans="2:42" ht="12.75">
      <c r="C168" s="138"/>
      <c r="D168" s="138"/>
      <c r="E168" s="138"/>
      <c r="F168" s="138"/>
      <c r="G168" s="138"/>
      <c r="H168" s="4"/>
      <c r="I168" s="4"/>
      <c r="J168" s="4"/>
      <c r="K168" s="4"/>
      <c r="L168" s="4"/>
      <c r="M168" s="4"/>
    </row>
    <row r="169" spans="2:42" ht="12.75">
      <c r="C169" s="138"/>
      <c r="D169" s="138"/>
      <c r="E169" s="138"/>
      <c r="F169" s="138"/>
      <c r="G169" s="138"/>
      <c r="H169" s="4"/>
      <c r="I169" s="4"/>
      <c r="J169" s="4"/>
      <c r="K169" s="4"/>
      <c r="L169" s="4"/>
      <c r="M169" s="4"/>
    </row>
    <row r="170" spans="2:42" ht="12.75">
      <c r="C170" s="138"/>
      <c r="D170" s="138"/>
      <c r="E170" s="138"/>
      <c r="F170" s="138"/>
      <c r="G170" s="138"/>
      <c r="H170" s="4"/>
      <c r="I170" s="4"/>
      <c r="J170" s="4"/>
      <c r="K170" s="4"/>
      <c r="L170" s="4"/>
      <c r="M170" s="4"/>
    </row>
    <row r="171" spans="2:42" ht="12.75">
      <c r="C171" s="138"/>
      <c r="D171" s="138"/>
      <c r="E171" s="138"/>
      <c r="F171" s="138"/>
      <c r="G171" s="138"/>
      <c r="H171" s="4"/>
      <c r="I171" s="4"/>
      <c r="J171" s="4"/>
      <c r="K171" s="4"/>
      <c r="L171" s="4"/>
      <c r="M171" s="4"/>
    </row>
    <row r="172" spans="2:42" ht="12.75">
      <c r="C172" s="138"/>
      <c r="D172" s="138"/>
      <c r="E172" s="138"/>
      <c r="F172" s="138"/>
      <c r="G172" s="138"/>
      <c r="H172" s="4"/>
      <c r="I172" s="4"/>
      <c r="J172" s="4"/>
      <c r="K172" s="4"/>
      <c r="L172" s="4"/>
      <c r="M172" s="4"/>
    </row>
    <row r="173" spans="2:42" ht="12.75">
      <c r="C173" s="138"/>
      <c r="D173" s="138"/>
      <c r="E173" s="138"/>
      <c r="F173" s="138"/>
      <c r="G173" s="138"/>
      <c r="H173" s="4"/>
      <c r="I173" s="4"/>
      <c r="J173" s="4"/>
      <c r="K173" s="4"/>
      <c r="L173" s="4"/>
      <c r="M173" s="4"/>
    </row>
    <row r="174" spans="2:42" ht="12.75">
      <c r="C174" s="138"/>
      <c r="D174" s="138"/>
      <c r="E174" s="138"/>
      <c r="F174" s="138"/>
      <c r="G174" s="138"/>
      <c r="H174" s="4"/>
      <c r="I174" s="4"/>
      <c r="J174" s="4"/>
      <c r="K174" s="4"/>
      <c r="L174" s="4"/>
      <c r="M174" s="4"/>
    </row>
    <row r="175" spans="2:42" ht="12.75">
      <c r="C175" s="138"/>
      <c r="D175" s="138"/>
      <c r="E175" s="138"/>
      <c r="F175" s="138"/>
      <c r="G175" s="138"/>
      <c r="H175" s="4"/>
      <c r="I175" s="4"/>
      <c r="J175" s="4"/>
      <c r="K175" s="4"/>
      <c r="L175" s="4"/>
      <c r="M175" s="4"/>
    </row>
    <row r="176" spans="2:42" ht="12.75">
      <c r="C176" s="138"/>
      <c r="D176" s="138"/>
      <c r="E176" s="138"/>
      <c r="F176" s="138"/>
      <c r="G176" s="138"/>
      <c r="H176" s="4"/>
      <c r="I176" s="4"/>
      <c r="J176" s="4"/>
      <c r="K176" s="4"/>
      <c r="L176" s="4"/>
      <c r="M176" s="4"/>
    </row>
    <row r="177" spans="3:13" ht="12.75">
      <c r="C177" s="138"/>
      <c r="D177" s="138"/>
      <c r="E177" s="138"/>
      <c r="F177" s="138"/>
      <c r="G177" s="138"/>
      <c r="H177" s="4"/>
      <c r="I177" s="4"/>
      <c r="J177" s="4"/>
      <c r="K177" s="4"/>
      <c r="L177" s="4"/>
      <c r="M177" s="4"/>
    </row>
    <row r="178" spans="3:13" ht="12.75">
      <c r="C178" s="138"/>
      <c r="D178" s="138"/>
      <c r="E178" s="138"/>
      <c r="F178" s="138"/>
      <c r="G178" s="138"/>
      <c r="H178" s="4"/>
      <c r="I178" s="4"/>
      <c r="J178" s="4"/>
      <c r="K178" s="4"/>
      <c r="L178" s="4"/>
      <c r="M178" s="4"/>
    </row>
    <row r="179" spans="3:13" ht="12.75">
      <c r="C179" s="138"/>
      <c r="D179" s="138"/>
      <c r="E179" s="138"/>
      <c r="F179" s="138"/>
      <c r="G179" s="138"/>
      <c r="H179" s="4"/>
      <c r="I179" s="4"/>
      <c r="J179" s="4"/>
      <c r="K179" s="4"/>
      <c r="L179" s="4"/>
      <c r="M179" s="4"/>
    </row>
    <row r="180" spans="3:13" ht="12.75">
      <c r="C180" s="138"/>
      <c r="D180" s="138"/>
      <c r="E180" s="138"/>
      <c r="F180" s="138"/>
      <c r="G180" s="138"/>
      <c r="H180" s="4"/>
      <c r="I180" s="4"/>
      <c r="J180" s="4"/>
      <c r="K180" s="4"/>
      <c r="L180" s="4"/>
      <c r="M180" s="4"/>
    </row>
    <row r="181" spans="3:13" ht="12.75">
      <c r="H181" s="4"/>
      <c r="I181" s="4"/>
      <c r="J181" s="4"/>
      <c r="K181" s="4"/>
      <c r="L181" s="4"/>
      <c r="M181" s="4"/>
    </row>
    <row r="182" spans="3:13" ht="12.75">
      <c r="H182" s="4"/>
      <c r="I182" s="4"/>
      <c r="J182" s="4"/>
      <c r="K182" s="4"/>
      <c r="L182" s="4"/>
      <c r="M182" s="4"/>
    </row>
    <row r="183" spans="3:13" ht="12.75">
      <c r="H183" s="4"/>
      <c r="I183" s="4"/>
      <c r="J183" s="4"/>
      <c r="K183" s="4"/>
      <c r="L183" s="4"/>
      <c r="M183" s="4"/>
    </row>
    <row r="184" spans="3:13" ht="12.75">
      <c r="H184" s="4"/>
      <c r="I184" s="4"/>
      <c r="J184" s="4"/>
      <c r="K184" s="4"/>
      <c r="L184" s="4"/>
      <c r="M184" s="4"/>
    </row>
    <row r="185" spans="3:13" ht="12.75">
      <c r="H185" s="4"/>
      <c r="I185" s="4"/>
      <c r="J185" s="4"/>
      <c r="K185" s="4"/>
      <c r="L185" s="4"/>
      <c r="M185" s="4"/>
    </row>
    <row r="186" spans="3:13" ht="12.75">
      <c r="H186" s="4"/>
      <c r="I186" s="4"/>
      <c r="J186" s="4"/>
      <c r="K186" s="4"/>
      <c r="L186" s="4"/>
      <c r="M186" s="4"/>
    </row>
    <row r="187" spans="3:13" ht="12.75">
      <c r="H187" s="4"/>
      <c r="I187" s="4"/>
      <c r="J187" s="4"/>
      <c r="K187" s="4"/>
      <c r="L187" s="4"/>
      <c r="M187" s="4"/>
    </row>
    <row r="188" spans="3:13" ht="12.75">
      <c r="H188" s="4"/>
      <c r="I188" s="4"/>
      <c r="J188" s="4"/>
      <c r="K188" s="4"/>
      <c r="L188" s="4"/>
      <c r="M188" s="4"/>
    </row>
    <row r="189" spans="3:13" ht="12.75">
      <c r="H189" s="4"/>
      <c r="I189" s="4"/>
      <c r="J189" s="4"/>
      <c r="K189" s="4"/>
      <c r="L189" s="4"/>
      <c r="M189" s="4"/>
    </row>
    <row r="190" spans="3:13" ht="12.75">
      <c r="H190" s="4"/>
      <c r="I190" s="4"/>
      <c r="J190" s="4"/>
      <c r="K190" s="4"/>
      <c r="L190" s="4"/>
      <c r="M190" s="4"/>
    </row>
    <row r="191" spans="3:13" ht="12.75">
      <c r="H191" s="4"/>
      <c r="I191" s="4"/>
      <c r="J191" s="4"/>
      <c r="K191" s="4"/>
      <c r="L191" s="4"/>
      <c r="M191" s="4"/>
    </row>
    <row r="192" spans="3:13" ht="12.75">
      <c r="H192" s="4"/>
      <c r="I192" s="4"/>
      <c r="J192" s="4"/>
      <c r="K192" s="4"/>
      <c r="L192" s="4"/>
      <c r="M192" s="4"/>
    </row>
    <row r="193" spans="8:13" ht="12.75">
      <c r="H193" s="4"/>
      <c r="I193" s="4"/>
      <c r="J193" s="4"/>
      <c r="K193" s="4"/>
      <c r="L193" s="4"/>
      <c r="M193" s="4"/>
    </row>
    <row r="194" spans="8:13" ht="12.75">
      <c r="H194" s="4"/>
      <c r="I194" s="4"/>
      <c r="J194" s="4"/>
      <c r="K194" s="4"/>
      <c r="L194" s="4"/>
      <c r="M194" s="4"/>
    </row>
    <row r="195" spans="8:13" ht="12.75">
      <c r="H195" s="4"/>
      <c r="I195" s="4"/>
      <c r="J195" s="4"/>
      <c r="K195" s="4"/>
      <c r="L195" s="4"/>
      <c r="M195" s="4"/>
    </row>
  </sheetData>
  <mergeCells count="164">
    <mergeCell ref="D33:G33"/>
    <mergeCell ref="D32:G32"/>
    <mergeCell ref="B26:G26"/>
    <mergeCell ref="B23:E23"/>
    <mergeCell ref="B2:G2"/>
    <mergeCell ref="D76:G76"/>
    <mergeCell ref="D77:G77"/>
    <mergeCell ref="D78:G78"/>
    <mergeCell ref="D72:G72"/>
    <mergeCell ref="D68:G68"/>
    <mergeCell ref="D71:G71"/>
    <mergeCell ref="D70:G70"/>
    <mergeCell ref="D69:G69"/>
    <mergeCell ref="D67:G67"/>
    <mergeCell ref="D66:G66"/>
    <mergeCell ref="D44:G44"/>
    <mergeCell ref="D43:G43"/>
    <mergeCell ref="D35:G35"/>
    <mergeCell ref="D34:G34"/>
    <mergeCell ref="D36:G36"/>
    <mergeCell ref="D45:G45"/>
    <mergeCell ref="D46:G46"/>
    <mergeCell ref="D50:G50"/>
    <mergeCell ref="D49:G49"/>
    <mergeCell ref="D47:G47"/>
    <mergeCell ref="D48:G48"/>
    <mergeCell ref="D57:G57"/>
    <mergeCell ref="D56:G56"/>
    <mergeCell ref="D55:G55"/>
    <mergeCell ref="D54:G54"/>
    <mergeCell ref="D65:G65"/>
    <mergeCell ref="D62:G62"/>
    <mergeCell ref="D63:G63"/>
    <mergeCell ref="D61:G61"/>
    <mergeCell ref="D64:G64"/>
    <mergeCell ref="D84:G84"/>
    <mergeCell ref="D83:G83"/>
    <mergeCell ref="D81:G81"/>
    <mergeCell ref="D80:G80"/>
    <mergeCell ref="D79:G79"/>
    <mergeCell ref="D82:G82"/>
    <mergeCell ref="D114:G114"/>
    <mergeCell ref="D113:G113"/>
    <mergeCell ref="D112:G112"/>
    <mergeCell ref="D99:G99"/>
    <mergeCell ref="D87:G87"/>
    <mergeCell ref="D86:G86"/>
    <mergeCell ref="D93:G93"/>
    <mergeCell ref="D85:G85"/>
    <mergeCell ref="D91:G91"/>
    <mergeCell ref="D92:G92"/>
    <mergeCell ref="D103:G103"/>
    <mergeCell ref="D102:G102"/>
    <mergeCell ref="D100:G100"/>
    <mergeCell ref="D101:G101"/>
    <mergeCell ref="D105:G105"/>
    <mergeCell ref="D104:G104"/>
    <mergeCell ref="D108:G108"/>
    <mergeCell ref="D106:G106"/>
    <mergeCell ref="D107:G107"/>
    <mergeCell ref="D94:G94"/>
    <mergeCell ref="D95:G95"/>
    <mergeCell ref="B99:C99"/>
    <mergeCell ref="B100:C100"/>
    <mergeCell ref="B98:C98"/>
    <mergeCell ref="B95:C95"/>
    <mergeCell ref="B84:C84"/>
    <mergeCell ref="B85:C85"/>
    <mergeCell ref="B86:C86"/>
    <mergeCell ref="B87:C87"/>
    <mergeCell ref="B90:C90"/>
    <mergeCell ref="B83:C83"/>
    <mergeCell ref="B81:C81"/>
    <mergeCell ref="B80:C80"/>
    <mergeCell ref="B35:C35"/>
    <mergeCell ref="B36:C36"/>
    <mergeCell ref="B33:C33"/>
    <mergeCell ref="B32:C32"/>
    <mergeCell ref="B31:C31"/>
    <mergeCell ref="B34:C34"/>
    <mergeCell ref="B77:C77"/>
    <mergeCell ref="B78:C78"/>
    <mergeCell ref="B57:C57"/>
    <mergeCell ref="B72:C72"/>
    <mergeCell ref="B71:C71"/>
    <mergeCell ref="B79:C79"/>
    <mergeCell ref="B76:C76"/>
    <mergeCell ref="B75:C75"/>
    <mergeCell ref="B82:C82"/>
    <mergeCell ref="D134:G134"/>
    <mergeCell ref="B134:C134"/>
    <mergeCell ref="B133:C133"/>
    <mergeCell ref="B132:C132"/>
    <mergeCell ref="B101:C101"/>
    <mergeCell ref="B102:C102"/>
    <mergeCell ref="B106:C106"/>
    <mergeCell ref="B105:C105"/>
    <mergeCell ref="B104:C104"/>
    <mergeCell ref="B103:C103"/>
    <mergeCell ref="B121:C121"/>
    <mergeCell ref="B120:C120"/>
    <mergeCell ref="D128:G128"/>
    <mergeCell ref="D129:G129"/>
    <mergeCell ref="B126:C126"/>
    <mergeCell ref="B127:C127"/>
    <mergeCell ref="D130:G130"/>
    <mergeCell ref="D127:G127"/>
    <mergeCell ref="D122:G122"/>
    <mergeCell ref="D123:G123"/>
    <mergeCell ref="D131:G131"/>
    <mergeCell ref="D117:G117"/>
    <mergeCell ref="D118:G118"/>
    <mergeCell ref="D116:G116"/>
    <mergeCell ref="D115:G115"/>
    <mergeCell ref="B108:C108"/>
    <mergeCell ref="B112:C112"/>
    <mergeCell ref="B111:C111"/>
    <mergeCell ref="D133:G133"/>
    <mergeCell ref="D132:G132"/>
    <mergeCell ref="B131:C131"/>
    <mergeCell ref="B122:C122"/>
    <mergeCell ref="B123:C123"/>
    <mergeCell ref="B129:C129"/>
    <mergeCell ref="B130:C130"/>
    <mergeCell ref="B128:C128"/>
    <mergeCell ref="D121:G121"/>
    <mergeCell ref="D119:G119"/>
    <mergeCell ref="D120:G120"/>
    <mergeCell ref="B56:C56"/>
    <mergeCell ref="B113:C113"/>
    <mergeCell ref="B117:C117"/>
    <mergeCell ref="B115:C115"/>
    <mergeCell ref="B116:C116"/>
    <mergeCell ref="B114:C114"/>
    <mergeCell ref="B119:C119"/>
    <mergeCell ref="B118:C118"/>
    <mergeCell ref="B107:C107"/>
    <mergeCell ref="B61:C61"/>
    <mergeCell ref="B62:C62"/>
    <mergeCell ref="B63:C63"/>
    <mergeCell ref="B64:C64"/>
    <mergeCell ref="B60:C60"/>
    <mergeCell ref="B68:C68"/>
    <mergeCell ref="B67:C67"/>
    <mergeCell ref="B69:C69"/>
    <mergeCell ref="B70:C70"/>
    <mergeCell ref="B66:C66"/>
    <mergeCell ref="B65:C65"/>
    <mergeCell ref="B92:C92"/>
    <mergeCell ref="B91:C91"/>
    <mergeCell ref="B94:C94"/>
    <mergeCell ref="B93:C93"/>
    <mergeCell ref="B47:C47"/>
    <mergeCell ref="B42:C42"/>
    <mergeCell ref="B46:C46"/>
    <mergeCell ref="B45:C45"/>
    <mergeCell ref="B43:C43"/>
    <mergeCell ref="B44:C44"/>
    <mergeCell ref="B55:C55"/>
    <mergeCell ref="B53:C53"/>
    <mergeCell ref="B54:C54"/>
    <mergeCell ref="B50:C50"/>
    <mergeCell ref="B48:C48"/>
    <mergeCell ref="B49:C4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8E7CC3"/>
    <outlinePr summaryBelow="0" summaryRight="0"/>
  </sheetPr>
  <dimension ref="A1:N34"/>
  <sheetViews>
    <sheetView topLeftCell="A10" workbookViewId="0"/>
  </sheetViews>
  <sheetFormatPr defaultColWidth="14.42578125" defaultRowHeight="15.75" customHeight="1"/>
  <cols>
    <col min="1" max="1" width="10.42578125" customWidth="1"/>
    <col min="2" max="2" width="19.85546875" customWidth="1"/>
    <col min="3" max="3" width="23.28515625" customWidth="1"/>
    <col min="4" max="4" width="18" customWidth="1"/>
    <col min="5" max="5" width="24.42578125" customWidth="1"/>
    <col min="7" max="7" width="5.42578125" customWidth="1"/>
  </cols>
  <sheetData>
    <row r="1" spans="1:14" ht="15.75" customHeight="1">
      <c r="A1" s="4"/>
      <c r="B1" s="4"/>
      <c r="C1" s="4"/>
      <c r="D1" s="4"/>
      <c r="E1" s="4"/>
      <c r="F1" s="4"/>
      <c r="G1" s="4"/>
      <c r="H1" s="4"/>
      <c r="I1" s="4"/>
    </row>
    <row r="2" spans="1:14">
      <c r="A2" s="4"/>
      <c r="B2" s="308" t="s">
        <v>217</v>
      </c>
      <c r="C2" s="292"/>
      <c r="D2" s="292"/>
      <c r="E2" s="292"/>
      <c r="F2" s="292"/>
      <c r="G2" s="292"/>
      <c r="H2" s="292"/>
      <c r="I2" s="292"/>
      <c r="J2" s="292"/>
      <c r="K2" s="292"/>
      <c r="L2" s="292"/>
      <c r="M2" s="292"/>
      <c r="N2" s="160"/>
    </row>
    <row r="3" spans="1:14" ht="15.75" customHeight="1">
      <c r="A3" s="4"/>
      <c r="B3" s="4"/>
      <c r="C3" s="4"/>
      <c r="G3" s="4"/>
      <c r="H3" s="4"/>
      <c r="I3" s="4"/>
    </row>
    <row r="4" spans="1:14">
      <c r="A4" s="4"/>
      <c r="B4" s="388" t="s">
        <v>220</v>
      </c>
      <c r="C4" s="304"/>
      <c r="E4" s="387" t="s">
        <v>222</v>
      </c>
      <c r="F4" s="303"/>
      <c r="G4" s="304"/>
    </row>
    <row r="5" spans="1:14" ht="15.75" customHeight="1">
      <c r="A5" s="4"/>
      <c r="B5" s="385"/>
      <c r="C5" s="293"/>
      <c r="E5" s="386"/>
      <c r="F5" s="292"/>
      <c r="G5" s="293"/>
    </row>
    <row r="6" spans="1:14" ht="12.75">
      <c r="A6" s="4"/>
      <c r="B6" s="385"/>
      <c r="C6" s="293"/>
      <c r="E6" s="386"/>
      <c r="F6" s="292"/>
      <c r="G6" s="293"/>
    </row>
    <row r="7" spans="1:14" ht="23.25">
      <c r="A7" s="4"/>
      <c r="B7" s="384">
        <f>350+SUM('Дневник сессий'!D5:D126)+SUM('Дневник сессий'!S5:S126)</f>
        <v>2628</v>
      </c>
      <c r="C7" s="296"/>
      <c r="E7" s="389">
        <v>0</v>
      </c>
      <c r="F7" s="295"/>
      <c r="G7" s="296"/>
    </row>
    <row r="8" spans="1:14" ht="15.75" customHeight="1">
      <c r="A8" s="4"/>
    </row>
    <row r="9" spans="1:14" ht="15.75" customHeight="1">
      <c r="A9" s="4"/>
      <c r="B9" s="4"/>
      <c r="C9" s="4"/>
      <c r="D9" s="4"/>
      <c r="E9" s="4"/>
      <c r="F9" s="4"/>
      <c r="G9" s="4"/>
    </row>
    <row r="10" spans="1:14" ht="15.75" customHeight="1">
      <c r="A10" s="4"/>
      <c r="B10" s="365" t="s">
        <v>231</v>
      </c>
      <c r="C10" s="292"/>
      <c r="D10" s="292"/>
      <c r="E10" s="292"/>
      <c r="F10" s="292"/>
      <c r="G10" s="292"/>
      <c r="J10" s="170"/>
      <c r="K10" s="170"/>
    </row>
    <row r="11" spans="1:14" ht="15.75" customHeight="1">
      <c r="A11" s="4"/>
      <c r="B11" s="4"/>
      <c r="C11" s="4"/>
      <c r="D11" s="4"/>
      <c r="E11" s="4"/>
      <c r="F11" s="4"/>
      <c r="J11" s="170"/>
      <c r="K11" s="170"/>
    </row>
    <row r="12" spans="1:14" ht="15.75" customHeight="1">
      <c r="A12" s="4"/>
      <c r="B12" s="4"/>
      <c r="C12" s="4"/>
      <c r="D12" s="4"/>
      <c r="E12" s="7"/>
      <c r="F12" s="7"/>
      <c r="G12" s="4"/>
      <c r="H12" s="4"/>
    </row>
    <row r="13" spans="1:14" ht="38.25">
      <c r="A13" s="13"/>
      <c r="B13" s="174" t="s">
        <v>234</v>
      </c>
      <c r="C13" s="174" t="s">
        <v>236</v>
      </c>
      <c r="D13" s="174" t="s">
        <v>237</v>
      </c>
      <c r="E13" s="176" t="s">
        <v>238</v>
      </c>
      <c r="F13" s="391" t="s">
        <v>239</v>
      </c>
      <c r="G13" s="357"/>
      <c r="H13" s="4"/>
      <c r="I13" s="4"/>
      <c r="J13" s="18"/>
    </row>
    <row r="14" spans="1:14">
      <c r="A14" s="13"/>
      <c r="B14" s="179">
        <v>5</v>
      </c>
      <c r="C14" s="180">
        <v>30</v>
      </c>
      <c r="D14" s="181">
        <f t="shared" ref="D14:D24" si="0">C14*B14</f>
        <v>150</v>
      </c>
      <c r="E14" s="179">
        <v>5</v>
      </c>
      <c r="F14" s="377">
        <f t="shared" ref="F14:F24" si="1">D14 - (B14*E14)</f>
        <v>125</v>
      </c>
      <c r="G14" s="378"/>
      <c r="H14" s="4"/>
      <c r="I14" s="182">
        <f>B7</f>
        <v>2628</v>
      </c>
      <c r="J14" s="392" t="s">
        <v>246</v>
      </c>
      <c r="K14" s="344"/>
      <c r="L14" s="344"/>
      <c r="M14" s="357"/>
    </row>
    <row r="15" spans="1:14">
      <c r="A15" s="13"/>
      <c r="B15" s="183">
        <v>10</v>
      </c>
      <c r="C15" s="184">
        <v>35</v>
      </c>
      <c r="D15" s="185">
        <f t="shared" si="0"/>
        <v>350</v>
      </c>
      <c r="E15" s="183">
        <v>5</v>
      </c>
      <c r="F15" s="379">
        <f t="shared" si="1"/>
        <v>300</v>
      </c>
      <c r="G15" s="378"/>
      <c r="H15" s="4"/>
      <c r="I15" s="186">
        <v>10</v>
      </c>
      <c r="J15" s="393" t="s">
        <v>253</v>
      </c>
      <c r="K15" s="344"/>
      <c r="L15" s="344"/>
      <c r="M15" s="357"/>
    </row>
    <row r="16" spans="1:14">
      <c r="A16" s="13"/>
      <c r="B16" s="179">
        <v>25</v>
      </c>
      <c r="C16" s="180">
        <v>40</v>
      </c>
      <c r="D16" s="181">
        <f t="shared" si="0"/>
        <v>1000</v>
      </c>
      <c r="E16" s="180">
        <v>6</v>
      </c>
      <c r="F16" s="377">
        <f t="shared" si="1"/>
        <v>850</v>
      </c>
      <c r="G16" s="378"/>
      <c r="H16" s="4"/>
      <c r="I16" s="187">
        <f>I14/I15</f>
        <v>262.8</v>
      </c>
      <c r="J16" s="392" t="s">
        <v>255</v>
      </c>
      <c r="K16" s="344"/>
      <c r="L16" s="344"/>
      <c r="M16" s="357"/>
    </row>
    <row r="17" spans="1:13">
      <c r="A17" s="13"/>
      <c r="B17" s="183">
        <v>50</v>
      </c>
      <c r="C17" s="184">
        <v>50</v>
      </c>
      <c r="D17" s="185">
        <f t="shared" si="0"/>
        <v>2500</v>
      </c>
      <c r="E17" s="184">
        <v>6</v>
      </c>
      <c r="F17" s="379">
        <f t="shared" si="1"/>
        <v>2200</v>
      </c>
      <c r="G17" s="378"/>
      <c r="H17" s="4"/>
      <c r="I17" s="186">
        <v>25</v>
      </c>
      <c r="J17" s="393" t="s">
        <v>259</v>
      </c>
      <c r="K17" s="344"/>
      <c r="L17" s="344"/>
      <c r="M17" s="357"/>
    </row>
    <row r="18" spans="1:13">
      <c r="A18" s="13"/>
      <c r="B18" s="179">
        <v>100</v>
      </c>
      <c r="C18" s="180">
        <v>60</v>
      </c>
      <c r="D18" s="181">
        <f t="shared" si="0"/>
        <v>6000</v>
      </c>
      <c r="E18" s="180">
        <v>6</v>
      </c>
      <c r="F18" s="377">
        <f t="shared" si="1"/>
        <v>5400</v>
      </c>
      <c r="G18" s="378"/>
      <c r="H18" s="4"/>
      <c r="I18" s="187">
        <f>I14/I17</f>
        <v>105.12</v>
      </c>
      <c r="J18" s="392" t="s">
        <v>262</v>
      </c>
      <c r="K18" s="344"/>
      <c r="L18" s="344"/>
      <c r="M18" s="357"/>
    </row>
    <row r="19" spans="1:13">
      <c r="A19" s="13"/>
      <c r="B19" s="183">
        <v>200</v>
      </c>
      <c r="C19" s="184">
        <v>75</v>
      </c>
      <c r="D19" s="185">
        <f t="shared" si="0"/>
        <v>15000</v>
      </c>
      <c r="E19" s="184">
        <v>7</v>
      </c>
      <c r="F19" s="379">
        <f t="shared" si="1"/>
        <v>13600</v>
      </c>
      <c r="G19" s="378"/>
      <c r="H19" s="4"/>
      <c r="I19" s="188">
        <f>C16-I18</f>
        <v>-65.12</v>
      </c>
      <c r="J19" s="380" t="s">
        <v>266</v>
      </c>
      <c r="K19" s="344"/>
      <c r="L19" s="344"/>
      <c r="M19" s="357"/>
    </row>
    <row r="20" spans="1:13">
      <c r="A20" s="13"/>
      <c r="B20" s="179">
        <v>500</v>
      </c>
      <c r="C20" s="180">
        <v>100</v>
      </c>
      <c r="D20" s="181">
        <f t="shared" si="0"/>
        <v>50000</v>
      </c>
      <c r="E20" s="180">
        <v>7</v>
      </c>
      <c r="F20" s="377">
        <f t="shared" si="1"/>
        <v>46500</v>
      </c>
      <c r="G20" s="378"/>
      <c r="H20" s="4"/>
      <c r="I20" s="187">
        <f>I21/I15</f>
        <v>-162.80000000000001</v>
      </c>
      <c r="J20" s="381" t="s">
        <v>275</v>
      </c>
      <c r="K20" s="344"/>
      <c r="L20" s="344"/>
      <c r="M20" s="357"/>
    </row>
    <row r="21" spans="1:13">
      <c r="A21" s="13"/>
      <c r="B21" s="183">
        <v>1000</v>
      </c>
      <c r="C21" s="184">
        <v>120</v>
      </c>
      <c r="D21" s="185">
        <f t="shared" si="0"/>
        <v>120000</v>
      </c>
      <c r="E21" s="184">
        <v>7</v>
      </c>
      <c r="F21" s="379">
        <f t="shared" si="1"/>
        <v>113000</v>
      </c>
      <c r="G21" s="378"/>
      <c r="H21" s="4"/>
      <c r="I21" s="194">
        <f>I19*I17</f>
        <v>-1628</v>
      </c>
      <c r="J21" s="380" t="s">
        <v>283</v>
      </c>
      <c r="K21" s="344"/>
      <c r="L21" s="344"/>
      <c r="M21" s="357"/>
    </row>
    <row r="22" spans="1:13">
      <c r="A22" s="13"/>
      <c r="B22" s="179">
        <v>2000</v>
      </c>
      <c r="C22" s="180">
        <v>150</v>
      </c>
      <c r="D22" s="181">
        <f t="shared" si="0"/>
        <v>300000</v>
      </c>
      <c r="E22" s="180">
        <v>8</v>
      </c>
      <c r="F22" s="377">
        <f t="shared" si="1"/>
        <v>284000</v>
      </c>
      <c r="G22" s="378"/>
      <c r="H22" s="4"/>
      <c r="I22" s="187">
        <f>I23/I15</f>
        <v>232.8</v>
      </c>
      <c r="J22" s="381" t="s">
        <v>289</v>
      </c>
      <c r="K22" s="344"/>
      <c r="L22" s="344"/>
      <c r="M22" s="357"/>
    </row>
    <row r="23" spans="1:13">
      <c r="A23" s="13"/>
      <c r="B23" s="183">
        <v>5000</v>
      </c>
      <c r="C23" s="184">
        <v>200</v>
      </c>
      <c r="D23" s="185">
        <f t="shared" si="0"/>
        <v>1000000</v>
      </c>
      <c r="E23" s="184">
        <v>8</v>
      </c>
      <c r="F23" s="379">
        <f t="shared" si="1"/>
        <v>960000</v>
      </c>
      <c r="G23" s="378"/>
      <c r="H23" s="4"/>
      <c r="I23" s="194">
        <f>I14-F15</f>
        <v>2328</v>
      </c>
      <c r="J23" s="380" t="s">
        <v>293</v>
      </c>
      <c r="K23" s="344"/>
      <c r="L23" s="344"/>
      <c r="M23" s="357"/>
    </row>
    <row r="24" spans="1:13">
      <c r="A24" s="13"/>
      <c r="B24" s="179">
        <v>10000</v>
      </c>
      <c r="C24" s="180">
        <v>250</v>
      </c>
      <c r="D24" s="181">
        <f t="shared" si="0"/>
        <v>2500000</v>
      </c>
      <c r="E24" s="180">
        <v>8</v>
      </c>
      <c r="F24" s="377">
        <f t="shared" si="1"/>
        <v>2420000</v>
      </c>
      <c r="G24" s="378"/>
      <c r="H24" s="4"/>
      <c r="I24" s="4"/>
    </row>
    <row r="27" spans="1:13" ht="12.75">
      <c r="B27" s="365" t="s">
        <v>295</v>
      </c>
      <c r="C27" s="292"/>
      <c r="D27" s="292"/>
      <c r="E27" s="292"/>
      <c r="F27" s="292"/>
      <c r="G27" s="292"/>
      <c r="H27" s="292"/>
    </row>
    <row r="29" spans="1:13" ht="25.5">
      <c r="B29" s="199" t="s">
        <v>46</v>
      </c>
      <c r="C29" s="199" t="s">
        <v>299</v>
      </c>
      <c r="D29" s="200" t="s">
        <v>300</v>
      </c>
      <c r="E29" s="199" t="s">
        <v>302</v>
      </c>
      <c r="F29" s="390" t="s">
        <v>303</v>
      </c>
      <c r="G29" s="344"/>
      <c r="H29" s="357"/>
    </row>
    <row r="30" spans="1:13" ht="12.75">
      <c r="B30" s="202"/>
      <c r="C30" s="203"/>
      <c r="D30" s="203"/>
      <c r="E30" s="204" t="e">
        <f>C30/(C30+D30)</f>
        <v>#DIV/0!</v>
      </c>
      <c r="F30" s="382"/>
      <c r="G30" s="344"/>
      <c r="H30" s="357"/>
    </row>
    <row r="31" spans="1:13" ht="12.75">
      <c r="B31" s="205"/>
      <c r="C31" s="206"/>
      <c r="D31" s="206"/>
      <c r="E31" s="207"/>
      <c r="F31" s="383"/>
      <c r="G31" s="344"/>
      <c r="H31" s="357"/>
    </row>
    <row r="32" spans="1:13" ht="12.75">
      <c r="B32" s="202"/>
      <c r="C32" s="203"/>
      <c r="D32" s="203"/>
      <c r="E32" s="208"/>
      <c r="F32" s="382"/>
      <c r="G32" s="344"/>
      <c r="H32" s="357"/>
    </row>
    <row r="33" spans="2:8" ht="12.75">
      <c r="B33" s="205"/>
      <c r="C33" s="206"/>
      <c r="D33" s="206"/>
      <c r="E33" s="210"/>
      <c r="F33" s="383"/>
      <c r="G33" s="344"/>
      <c r="H33" s="357"/>
    </row>
    <row r="34" spans="2:8" ht="12.75">
      <c r="B34" s="202"/>
      <c r="C34" s="203"/>
      <c r="D34" s="203"/>
      <c r="E34" s="208"/>
      <c r="F34" s="382"/>
      <c r="G34" s="344"/>
      <c r="H34" s="357"/>
    </row>
  </sheetData>
  <mergeCells count="39">
    <mergeCell ref="J17:M17"/>
    <mergeCell ref="J18:M18"/>
    <mergeCell ref="F17:G17"/>
    <mergeCell ref="F18:G18"/>
    <mergeCell ref="F20:G20"/>
    <mergeCell ref="F19:G19"/>
    <mergeCell ref="J16:M16"/>
    <mergeCell ref="J15:M15"/>
    <mergeCell ref="J14:M14"/>
    <mergeCell ref="F14:G14"/>
    <mergeCell ref="F16:G16"/>
    <mergeCell ref="F15:G15"/>
    <mergeCell ref="E5:G5"/>
    <mergeCell ref="E4:G4"/>
    <mergeCell ref="B2:M2"/>
    <mergeCell ref="B4:C4"/>
    <mergeCell ref="B5:C5"/>
    <mergeCell ref="F34:H34"/>
    <mergeCell ref="F33:H33"/>
    <mergeCell ref="B7:C7"/>
    <mergeCell ref="B6:C6"/>
    <mergeCell ref="F31:H31"/>
    <mergeCell ref="F32:H32"/>
    <mergeCell ref="E7:G7"/>
    <mergeCell ref="F29:H29"/>
    <mergeCell ref="F30:H30"/>
    <mergeCell ref="B27:H27"/>
    <mergeCell ref="E6:G6"/>
    <mergeCell ref="F13:G13"/>
    <mergeCell ref="B10:G10"/>
    <mergeCell ref="F21:G21"/>
    <mergeCell ref="F22:G22"/>
    <mergeCell ref="F24:G24"/>
    <mergeCell ref="F23:G23"/>
    <mergeCell ref="J19:M19"/>
    <mergeCell ref="J20:M20"/>
    <mergeCell ref="J21:M21"/>
    <mergeCell ref="J22:M22"/>
    <mergeCell ref="J23:M2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8E7CC3"/>
    <outlinePr summaryBelow="0" summaryRight="0"/>
  </sheetPr>
  <dimension ref="A1:F69"/>
  <sheetViews>
    <sheetView topLeftCell="A10" workbookViewId="0"/>
  </sheetViews>
  <sheetFormatPr defaultColWidth="14.42578125" defaultRowHeight="15.75" customHeight="1"/>
  <cols>
    <col min="1" max="1" width="6.7109375" customWidth="1"/>
    <col min="2" max="2" width="44.5703125" customWidth="1"/>
    <col min="3" max="3" width="75.28515625" customWidth="1"/>
    <col min="4" max="4" width="62.5703125" customWidth="1"/>
    <col min="5" max="5" width="71.140625" customWidth="1"/>
    <col min="6" max="6" width="28.85546875" customWidth="1"/>
  </cols>
  <sheetData>
    <row r="1" spans="1:6" ht="12.75">
      <c r="A1" s="4"/>
      <c r="B1" s="4"/>
      <c r="C1" s="4"/>
      <c r="D1" s="4"/>
      <c r="E1" s="4"/>
      <c r="F1" s="4"/>
    </row>
    <row r="2" spans="1:6" ht="18">
      <c r="A2" s="4"/>
      <c r="B2" s="308" t="s">
        <v>268</v>
      </c>
      <c r="C2" s="292"/>
      <c r="D2" s="292"/>
      <c r="E2" s="292"/>
      <c r="F2" s="4"/>
    </row>
    <row r="3" spans="1:6" ht="12.75">
      <c r="A3" s="4"/>
      <c r="B3" s="4"/>
      <c r="C3" s="4"/>
      <c r="D3" s="4"/>
      <c r="E3" s="4"/>
      <c r="F3" s="4"/>
    </row>
    <row r="4" spans="1:6" ht="15">
      <c r="A4" s="189"/>
      <c r="B4" s="190" t="s">
        <v>270</v>
      </c>
      <c r="C4" s="191" t="s">
        <v>271</v>
      </c>
      <c r="D4" s="190" t="s">
        <v>273</v>
      </c>
      <c r="E4" s="190" t="s">
        <v>274</v>
      </c>
      <c r="F4" s="192"/>
    </row>
    <row r="5" spans="1:6" ht="12.75">
      <c r="A5" s="4"/>
      <c r="B5" s="400" t="s">
        <v>276</v>
      </c>
      <c r="C5" s="193" t="s">
        <v>278</v>
      </c>
      <c r="D5" s="397" t="s">
        <v>279</v>
      </c>
      <c r="E5" s="394" t="s">
        <v>281</v>
      </c>
      <c r="F5" s="4"/>
    </row>
    <row r="6" spans="1:6" ht="12.75">
      <c r="A6" s="4"/>
      <c r="B6" s="401"/>
      <c r="C6" s="195" t="s">
        <v>285</v>
      </c>
      <c r="D6" s="398"/>
      <c r="E6" s="395"/>
      <c r="F6" s="4"/>
    </row>
    <row r="7" spans="1:6" ht="25.5">
      <c r="A7" s="4"/>
      <c r="B7" s="401"/>
      <c r="C7" s="196" t="s">
        <v>286</v>
      </c>
      <c r="D7" s="398"/>
      <c r="E7" s="395"/>
      <c r="F7" s="4"/>
    </row>
    <row r="8" spans="1:6" ht="25.5">
      <c r="A8" s="4"/>
      <c r="B8" s="401"/>
      <c r="C8" s="197" t="s">
        <v>288</v>
      </c>
      <c r="D8" s="398"/>
      <c r="E8" s="395"/>
      <c r="F8" s="4"/>
    </row>
    <row r="9" spans="1:6" ht="25.5">
      <c r="A9" s="4"/>
      <c r="B9" s="401"/>
      <c r="C9" s="198" t="s">
        <v>291</v>
      </c>
      <c r="D9" s="398"/>
      <c r="E9" s="395"/>
      <c r="F9" s="4"/>
    </row>
    <row r="10" spans="1:6" ht="12.75">
      <c r="A10" s="4"/>
      <c r="B10" s="401"/>
      <c r="C10" s="404"/>
      <c r="D10" s="398"/>
      <c r="E10" s="395"/>
      <c r="F10" s="4"/>
    </row>
    <row r="11" spans="1:6" ht="12.75">
      <c r="A11" s="4"/>
      <c r="B11" s="401"/>
      <c r="C11" s="405"/>
      <c r="D11" s="398"/>
      <c r="E11" s="395"/>
      <c r="F11" s="4"/>
    </row>
    <row r="12" spans="1:6" ht="12.75">
      <c r="A12" s="4"/>
      <c r="B12" s="401"/>
      <c r="C12" s="405"/>
      <c r="D12" s="398"/>
      <c r="E12" s="395"/>
      <c r="F12" s="4"/>
    </row>
    <row r="13" spans="1:6" ht="12.75">
      <c r="A13" s="4"/>
      <c r="B13" s="401"/>
      <c r="C13" s="405"/>
      <c r="D13" s="398"/>
      <c r="E13" s="395"/>
      <c r="F13" s="4"/>
    </row>
    <row r="14" spans="1:6" ht="12.75">
      <c r="A14" s="4"/>
      <c r="B14" s="401"/>
      <c r="C14" s="405"/>
      <c r="D14" s="398"/>
      <c r="E14" s="395"/>
      <c r="F14" s="4"/>
    </row>
    <row r="15" spans="1:6" ht="12.75">
      <c r="A15" s="4"/>
      <c r="B15" s="402"/>
      <c r="C15" s="406"/>
      <c r="D15" s="399"/>
      <c r="E15" s="396"/>
      <c r="F15" s="4"/>
    </row>
    <row r="16" spans="1:6" ht="12.75">
      <c r="A16" s="4"/>
      <c r="B16" s="400" t="s">
        <v>297</v>
      </c>
      <c r="C16" s="201" t="s">
        <v>301</v>
      </c>
      <c r="D16" s="397" t="s">
        <v>305</v>
      </c>
      <c r="E16" s="394" t="s">
        <v>306</v>
      </c>
      <c r="F16" s="4"/>
    </row>
    <row r="17" spans="1:6" ht="12.75">
      <c r="A17" s="4"/>
      <c r="B17" s="401"/>
      <c r="C17" s="407" t="s">
        <v>308</v>
      </c>
      <c r="D17" s="398"/>
      <c r="E17" s="395"/>
      <c r="F17" s="4"/>
    </row>
    <row r="18" spans="1:6" ht="12.75">
      <c r="A18" s="4"/>
      <c r="B18" s="401"/>
      <c r="C18" s="405"/>
      <c r="D18" s="398"/>
      <c r="E18" s="395"/>
      <c r="F18" s="4"/>
    </row>
    <row r="19" spans="1:6" ht="12.75">
      <c r="A19" s="4"/>
      <c r="B19" s="401"/>
      <c r="C19" s="405"/>
      <c r="D19" s="398"/>
      <c r="E19" s="395"/>
      <c r="F19" s="4"/>
    </row>
    <row r="20" spans="1:6" ht="12.75">
      <c r="A20" s="4"/>
      <c r="B20" s="401"/>
      <c r="C20" s="405"/>
      <c r="D20" s="398"/>
      <c r="E20" s="395"/>
      <c r="F20" s="4"/>
    </row>
    <row r="21" spans="1:6" ht="12.75">
      <c r="A21" s="4"/>
      <c r="B21" s="401"/>
      <c r="C21" s="405"/>
      <c r="D21" s="398"/>
      <c r="E21" s="395"/>
      <c r="F21" s="4"/>
    </row>
    <row r="22" spans="1:6" ht="12.75">
      <c r="A22" s="4"/>
      <c r="B22" s="401"/>
      <c r="C22" s="405"/>
      <c r="D22" s="398"/>
      <c r="E22" s="395"/>
      <c r="F22" s="4"/>
    </row>
    <row r="23" spans="1:6" ht="12.75">
      <c r="A23" s="4"/>
      <c r="B23" s="401"/>
      <c r="C23" s="405"/>
      <c r="D23" s="398"/>
      <c r="E23" s="395"/>
      <c r="F23" s="4"/>
    </row>
    <row r="24" spans="1:6" ht="12.75">
      <c r="A24" s="4"/>
      <c r="B24" s="401"/>
      <c r="C24" s="405"/>
      <c r="D24" s="398"/>
      <c r="E24" s="395"/>
      <c r="F24" s="4"/>
    </row>
    <row r="25" spans="1:6" ht="12.75">
      <c r="A25" s="4"/>
      <c r="B25" s="402"/>
      <c r="C25" s="406"/>
      <c r="D25" s="399"/>
      <c r="E25" s="396"/>
      <c r="F25" s="4"/>
    </row>
    <row r="26" spans="1:6" ht="38.25">
      <c r="A26" s="4"/>
      <c r="B26" s="400" t="s">
        <v>311</v>
      </c>
      <c r="C26" s="209" t="s">
        <v>313</v>
      </c>
      <c r="D26" s="403" t="s">
        <v>314</v>
      </c>
      <c r="E26" s="394" t="s">
        <v>316</v>
      </c>
      <c r="F26" s="4"/>
    </row>
    <row r="27" spans="1:6" ht="38.25">
      <c r="A27" s="4"/>
      <c r="B27" s="401"/>
      <c r="C27" s="211" t="s">
        <v>317</v>
      </c>
      <c r="D27" s="398"/>
      <c r="E27" s="395"/>
      <c r="F27" s="4"/>
    </row>
    <row r="28" spans="1:6" ht="38.25">
      <c r="A28" s="4"/>
      <c r="B28" s="401"/>
      <c r="C28" s="198" t="s">
        <v>319</v>
      </c>
      <c r="D28" s="398"/>
      <c r="E28" s="395"/>
      <c r="F28" s="4"/>
    </row>
    <row r="29" spans="1:6" ht="25.5">
      <c r="A29" s="4"/>
      <c r="B29" s="402"/>
      <c r="C29" s="212" t="s">
        <v>320</v>
      </c>
      <c r="D29" s="399"/>
      <c r="E29" s="396"/>
      <c r="F29" s="4"/>
    </row>
    <row r="30" spans="1:6" ht="12.75">
      <c r="A30" s="4"/>
      <c r="B30" s="213"/>
      <c r="C30" s="214"/>
      <c r="D30" s="215"/>
      <c r="E30" s="216"/>
      <c r="F30" s="4"/>
    </row>
    <row r="31" spans="1:6" ht="12.75">
      <c r="A31" s="4"/>
      <c r="B31" s="217"/>
      <c r="C31" s="218"/>
      <c r="D31" s="219"/>
      <c r="E31" s="219"/>
      <c r="F31" s="4"/>
    </row>
    <row r="32" spans="1:6">
      <c r="A32" s="4"/>
      <c r="B32" s="376" t="s">
        <v>324</v>
      </c>
      <c r="C32" s="292"/>
      <c r="D32" s="292"/>
      <c r="E32" s="292"/>
      <c r="F32" s="4"/>
    </row>
    <row r="34" spans="2:2" ht="12.75">
      <c r="B34" s="220" t="s">
        <v>326</v>
      </c>
    </row>
    <row r="35" spans="2:2" ht="8.25" customHeight="1">
      <c r="B35" s="4"/>
    </row>
    <row r="36" spans="2:2" ht="12.75">
      <c r="B36" s="220" t="s">
        <v>327</v>
      </c>
    </row>
    <row r="37" spans="2:2" ht="8.25" customHeight="1">
      <c r="B37" s="4"/>
    </row>
    <row r="38" spans="2:2" ht="12.75">
      <c r="B38" s="220" t="s">
        <v>328</v>
      </c>
    </row>
    <row r="39" spans="2:2" ht="8.25" customHeight="1">
      <c r="B39" s="4"/>
    </row>
    <row r="40" spans="2:2" ht="12.75">
      <c r="B40" s="220" t="s">
        <v>329</v>
      </c>
    </row>
    <row r="41" spans="2:2" ht="8.25" customHeight="1">
      <c r="B41" s="4"/>
    </row>
    <row r="42" spans="2:2" ht="12.75">
      <c r="B42" s="220" t="s">
        <v>330</v>
      </c>
    </row>
    <row r="43" spans="2:2" ht="8.25" customHeight="1">
      <c r="B43" s="4"/>
    </row>
    <row r="44" spans="2:2" ht="12.75">
      <c r="B44" s="220" t="s">
        <v>331</v>
      </c>
    </row>
    <row r="45" spans="2:2" ht="8.25" customHeight="1">
      <c r="B45" s="4"/>
    </row>
    <row r="46" spans="2:2" ht="12.75">
      <c r="B46" s="220" t="s">
        <v>332</v>
      </c>
    </row>
    <row r="49" spans="2:5">
      <c r="B49" s="376" t="s">
        <v>333</v>
      </c>
      <c r="C49" s="292"/>
      <c r="D49" s="292"/>
      <c r="E49" s="292"/>
    </row>
    <row r="51" spans="2:5" ht="12.75">
      <c r="B51" s="221" t="s">
        <v>334</v>
      </c>
    </row>
    <row r="52" spans="2:5" ht="7.5" customHeight="1"/>
    <row r="53" spans="2:5" ht="12.75">
      <c r="B53" s="221" t="s">
        <v>336</v>
      </c>
    </row>
    <row r="54" spans="2:5" ht="7.5" customHeight="1"/>
    <row r="55" spans="2:5" ht="12.75">
      <c r="B55" s="221" t="s">
        <v>337</v>
      </c>
    </row>
    <row r="56" spans="2:5" ht="7.5" customHeight="1"/>
    <row r="57" spans="2:5" ht="12.75">
      <c r="B57" s="221" t="s">
        <v>338</v>
      </c>
    </row>
    <row r="58" spans="2:5" ht="7.5" customHeight="1"/>
    <row r="59" spans="2:5" ht="12.75">
      <c r="B59" s="221" t="s">
        <v>339</v>
      </c>
    </row>
    <row r="60" spans="2:5" ht="7.5" customHeight="1"/>
    <row r="61" spans="2:5" ht="12.75">
      <c r="B61" s="221" t="s">
        <v>340</v>
      </c>
    </row>
    <row r="62" spans="2:5" ht="7.5" customHeight="1"/>
    <row r="63" spans="2:5" ht="12.75">
      <c r="B63" s="221" t="s">
        <v>342</v>
      </c>
    </row>
    <row r="64" spans="2:5" ht="7.5" customHeight="1"/>
    <row r="65" spans="2:2" ht="12.75">
      <c r="B65" s="221" t="s">
        <v>343</v>
      </c>
    </row>
    <row r="66" spans="2:2" ht="7.5" customHeight="1"/>
    <row r="67" spans="2:2" ht="12.75">
      <c r="B67" s="221" t="s">
        <v>344</v>
      </c>
    </row>
    <row r="68" spans="2:2" ht="7.5" customHeight="1"/>
    <row r="69" spans="2:2" ht="12.75">
      <c r="B69" s="221" t="s">
        <v>345</v>
      </c>
    </row>
  </sheetData>
  <mergeCells count="14">
    <mergeCell ref="D5:D15"/>
    <mergeCell ref="B2:E2"/>
    <mergeCell ref="C10:C15"/>
    <mergeCell ref="B5:B15"/>
    <mergeCell ref="E5:E15"/>
    <mergeCell ref="E16:E25"/>
    <mergeCell ref="D16:D25"/>
    <mergeCell ref="B26:B29"/>
    <mergeCell ref="B32:E32"/>
    <mergeCell ref="B49:E49"/>
    <mergeCell ref="E26:E29"/>
    <mergeCell ref="D26:D29"/>
    <mergeCell ref="B16:B25"/>
    <mergeCell ref="C17:C2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4A86E8"/>
    <outlinePr summaryBelow="0" summaryRight="0"/>
  </sheetPr>
  <dimension ref="A1:J166"/>
  <sheetViews>
    <sheetView workbookViewId="0">
      <selection activeCell="B10" sqref="B10"/>
    </sheetView>
  </sheetViews>
  <sheetFormatPr defaultColWidth="14.42578125" defaultRowHeight="15.75" customHeight="1"/>
  <cols>
    <col min="2" max="2" width="85.85546875" customWidth="1"/>
    <col min="5" max="5" width="67.7109375" customWidth="1"/>
  </cols>
  <sheetData>
    <row r="1" spans="1:10" ht="15.75" customHeight="1">
      <c r="A1" s="4"/>
      <c r="B1" s="4"/>
      <c r="C1" s="4"/>
      <c r="D1" s="4"/>
      <c r="E1" s="4"/>
      <c r="F1" s="4"/>
      <c r="G1" s="4"/>
      <c r="H1" s="4"/>
      <c r="I1" s="4"/>
      <c r="J1" s="4"/>
    </row>
    <row r="2" spans="1:10">
      <c r="A2" s="241"/>
      <c r="B2" s="308" t="s">
        <v>351</v>
      </c>
      <c r="C2" s="292"/>
      <c r="D2" s="292"/>
      <c r="E2" s="292"/>
      <c r="F2" s="292"/>
      <c r="G2" s="4"/>
      <c r="H2" s="4"/>
      <c r="I2" s="4"/>
      <c r="J2" s="4"/>
    </row>
    <row r="3" spans="1:10" ht="12.75">
      <c r="A3" s="241"/>
      <c r="B3" s="4"/>
      <c r="C3" s="4"/>
      <c r="D3" s="4"/>
      <c r="E3" s="4"/>
      <c r="F3" s="241"/>
      <c r="G3" s="241"/>
      <c r="H3" s="4"/>
      <c r="I3" s="4"/>
      <c r="J3" s="4"/>
    </row>
    <row r="4" spans="1:10" ht="15.75" customHeight="1">
      <c r="A4" s="241"/>
      <c r="B4" s="222" t="s">
        <v>352</v>
      </c>
      <c r="C4" s="4"/>
      <c r="D4" s="4"/>
      <c r="E4" s="222" t="s">
        <v>354</v>
      </c>
      <c r="F4" s="241"/>
      <c r="G4" s="241"/>
      <c r="H4" s="4"/>
      <c r="I4" s="4"/>
      <c r="J4" s="4"/>
    </row>
    <row r="5" spans="1:10" ht="12.75">
      <c r="A5" s="241"/>
      <c r="B5" s="133"/>
      <c r="C5" s="4"/>
      <c r="D5" s="133"/>
      <c r="E5" s="241"/>
      <c r="F5" s="241"/>
      <c r="G5" s="241"/>
      <c r="H5" s="4"/>
      <c r="I5" s="4"/>
      <c r="J5" s="4"/>
    </row>
    <row r="6" spans="1:10" ht="12.75">
      <c r="A6" s="241"/>
      <c r="B6" s="133"/>
      <c r="C6" s="4"/>
      <c r="D6" s="241"/>
      <c r="E6" s="241"/>
      <c r="F6" s="241"/>
      <c r="G6" s="241"/>
      <c r="H6" s="4"/>
      <c r="I6" s="4"/>
      <c r="J6" s="4"/>
    </row>
    <row r="7" spans="1:10" ht="12.75">
      <c r="A7" s="241"/>
      <c r="B7" s="241"/>
      <c r="C7" s="4"/>
      <c r="D7" s="241"/>
      <c r="E7" s="241"/>
      <c r="F7" s="241"/>
      <c r="G7" s="241"/>
      <c r="H7" s="4"/>
      <c r="I7" s="4"/>
      <c r="J7" s="4"/>
    </row>
    <row r="8" spans="1:10" ht="12.75">
      <c r="A8" s="241"/>
      <c r="B8" s="241"/>
      <c r="C8" s="4"/>
      <c r="D8" s="241"/>
      <c r="E8" s="241"/>
      <c r="F8" s="241"/>
      <c r="G8" s="241"/>
      <c r="H8" s="4"/>
      <c r="I8" s="4"/>
      <c r="J8" s="4"/>
    </row>
    <row r="9" spans="1:10" ht="12.75">
      <c r="A9" s="241"/>
      <c r="B9" s="241"/>
      <c r="C9" s="4"/>
      <c r="D9" s="241"/>
      <c r="E9" s="241"/>
      <c r="F9" s="241"/>
      <c r="G9" s="241"/>
      <c r="H9" s="4"/>
      <c r="I9" s="4"/>
      <c r="J9" s="4"/>
    </row>
    <row r="10" spans="1:10" ht="12.75">
      <c r="A10" s="241"/>
      <c r="B10" s="241"/>
      <c r="C10" s="4"/>
      <c r="D10" s="241"/>
      <c r="E10" s="241"/>
      <c r="F10" s="241"/>
      <c r="G10" s="241"/>
      <c r="H10" s="4"/>
      <c r="I10" s="4"/>
      <c r="J10" s="4"/>
    </row>
    <row r="11" spans="1:10" ht="12.75">
      <c r="A11" s="241"/>
      <c r="B11" s="241"/>
      <c r="C11" s="4"/>
      <c r="D11" s="241"/>
      <c r="E11" s="241"/>
      <c r="F11" s="4"/>
      <c r="G11" s="4"/>
      <c r="H11" s="4"/>
      <c r="I11" s="4"/>
      <c r="J11" s="4"/>
    </row>
    <row r="12" spans="1:10" ht="12.75">
      <c r="A12" s="241"/>
      <c r="B12" s="241"/>
      <c r="C12" s="4"/>
      <c r="D12" s="241"/>
      <c r="E12" s="241"/>
      <c r="F12" s="4"/>
      <c r="G12" s="4"/>
      <c r="H12" s="4"/>
      <c r="I12" s="4"/>
      <c r="J12" s="4"/>
    </row>
    <row r="13" spans="1:10" ht="12.75">
      <c r="A13" s="241"/>
      <c r="B13" s="241"/>
      <c r="C13" s="4"/>
      <c r="D13" s="241"/>
      <c r="E13" s="241"/>
      <c r="F13" s="4"/>
      <c r="G13" s="4"/>
      <c r="H13" s="4"/>
      <c r="I13" s="4"/>
      <c r="J13" s="4"/>
    </row>
    <row r="14" spans="1:10" ht="12.75">
      <c r="A14" s="241"/>
      <c r="B14" s="241"/>
      <c r="C14" s="241"/>
      <c r="D14" s="241"/>
      <c r="E14" s="241"/>
      <c r="F14" s="18"/>
      <c r="G14" s="4"/>
      <c r="H14" s="4"/>
      <c r="I14" s="4"/>
      <c r="J14" s="4"/>
    </row>
    <row r="15" spans="1:10" ht="12.75">
      <c r="A15" s="241"/>
      <c r="B15" s="241"/>
      <c r="C15" s="241"/>
      <c r="D15" s="241"/>
      <c r="E15" s="241"/>
      <c r="G15" s="4"/>
      <c r="H15" s="4"/>
      <c r="I15" s="4"/>
      <c r="J15" s="4"/>
    </row>
    <row r="16" spans="1:10" ht="12.75">
      <c r="A16" s="241"/>
      <c r="B16" s="241"/>
      <c r="C16" s="241"/>
      <c r="D16" s="241"/>
      <c r="E16" s="241"/>
      <c r="G16" s="4"/>
      <c r="H16" s="4"/>
      <c r="I16" s="4"/>
      <c r="J16" s="4"/>
    </row>
    <row r="17" spans="1:10" ht="12.75">
      <c r="A17" s="241"/>
      <c r="B17" s="241"/>
      <c r="C17" s="241"/>
      <c r="D17" s="241"/>
      <c r="E17" s="222" t="s">
        <v>368</v>
      </c>
      <c r="F17" s="4"/>
      <c r="G17" s="4"/>
      <c r="H17" s="4"/>
      <c r="I17" s="4"/>
      <c r="J17" s="4"/>
    </row>
    <row r="18" spans="1:10" ht="12.75">
      <c r="A18" s="241"/>
      <c r="B18" s="241"/>
      <c r="C18" s="241"/>
      <c r="D18" s="241"/>
      <c r="E18" s="223"/>
      <c r="F18" s="4"/>
      <c r="G18" s="4"/>
      <c r="H18" s="4"/>
      <c r="I18" s="4"/>
      <c r="J18" s="4"/>
    </row>
    <row r="19" spans="1:10" ht="12.75">
      <c r="A19" s="241"/>
      <c r="B19" s="241"/>
      <c r="C19" s="241"/>
      <c r="D19" s="241"/>
      <c r="E19" s="223"/>
      <c r="F19" s="4"/>
      <c r="G19" s="4"/>
      <c r="H19" s="4"/>
      <c r="I19" s="4"/>
      <c r="J19" s="4"/>
    </row>
    <row r="20" spans="1:10" ht="12.75">
      <c r="A20" s="241"/>
      <c r="B20" s="241"/>
      <c r="C20" s="241"/>
      <c r="D20" s="241"/>
      <c r="E20" s="223"/>
      <c r="F20" s="4"/>
      <c r="G20" s="4"/>
      <c r="H20" s="4"/>
      <c r="I20" s="4"/>
      <c r="J20" s="4"/>
    </row>
    <row r="21" spans="1:10" ht="12.75">
      <c r="A21" s="241"/>
      <c r="B21" s="241"/>
      <c r="C21" s="241"/>
      <c r="D21" s="241"/>
      <c r="G21" s="4"/>
      <c r="H21" s="4"/>
      <c r="I21" s="4"/>
      <c r="J21" s="4"/>
    </row>
    <row r="22" spans="1:10" ht="12.75">
      <c r="A22" s="241"/>
      <c r="B22" s="241"/>
      <c r="C22" s="4"/>
      <c r="D22" s="241"/>
      <c r="E22" s="227" t="s">
        <v>369</v>
      </c>
      <c r="F22" s="4"/>
      <c r="G22" s="138"/>
      <c r="H22" s="139"/>
      <c r="I22" s="4"/>
      <c r="J22" s="4"/>
    </row>
    <row r="23" spans="1:10" ht="12.75">
      <c r="A23" s="241"/>
      <c r="B23" s="241"/>
      <c r="C23" s="4"/>
      <c r="D23" s="241"/>
      <c r="E23" s="11"/>
      <c r="F23" s="11"/>
      <c r="G23" s="138"/>
      <c r="H23" s="139"/>
      <c r="I23" s="4"/>
      <c r="J23" s="4"/>
    </row>
    <row r="24" spans="1:10" ht="12.75">
      <c r="A24" s="241"/>
      <c r="B24" s="241"/>
      <c r="C24" s="4"/>
      <c r="D24" s="241"/>
      <c r="E24" s="18"/>
      <c r="F24" s="11"/>
      <c r="G24" s="138"/>
      <c r="H24" s="139"/>
      <c r="I24" s="4"/>
      <c r="J24" s="4"/>
    </row>
    <row r="25" spans="1:10" ht="12.75">
      <c r="A25" s="241"/>
      <c r="B25" s="241"/>
      <c r="C25" s="4"/>
      <c r="D25" s="241"/>
      <c r="E25" s="11"/>
      <c r="F25" s="11"/>
      <c r="G25" s="138"/>
      <c r="H25" s="139"/>
      <c r="I25" s="4"/>
      <c r="J25" s="4"/>
    </row>
    <row r="26" spans="1:10" ht="12.75">
      <c r="A26" s="241"/>
      <c r="B26" s="241"/>
      <c r="C26" s="4"/>
      <c r="D26" s="4"/>
      <c r="E26" s="241"/>
      <c r="F26" s="11"/>
      <c r="G26" s="138"/>
      <c r="H26" s="139"/>
      <c r="I26" s="4"/>
      <c r="J26" s="4"/>
    </row>
    <row r="27" spans="1:10" ht="12.75">
      <c r="A27" s="241"/>
      <c r="B27" s="241"/>
      <c r="C27" s="4"/>
      <c r="D27" s="4"/>
      <c r="E27" s="241"/>
      <c r="F27" s="11"/>
      <c r="G27" s="4"/>
      <c r="H27" s="4"/>
      <c r="I27" s="4"/>
      <c r="J27" s="4"/>
    </row>
    <row r="28" spans="1:10" ht="12.75">
      <c r="A28" s="241"/>
      <c r="B28" s="133"/>
      <c r="C28" s="241"/>
      <c r="D28" s="4"/>
      <c r="E28" s="241"/>
      <c r="F28" s="18"/>
      <c r="G28" s="4"/>
      <c r="H28" s="4"/>
      <c r="I28" s="4"/>
      <c r="J28" s="4"/>
    </row>
    <row r="29" spans="1:10" ht="12.75">
      <c r="A29" s="241"/>
      <c r="B29" s="133"/>
      <c r="C29" s="241"/>
      <c r="D29" s="4"/>
      <c r="E29" s="241"/>
      <c r="F29" s="18"/>
      <c r="G29" s="4"/>
      <c r="H29" s="4"/>
      <c r="I29" s="4"/>
      <c r="J29" s="4"/>
    </row>
    <row r="30" spans="1:10" ht="12.75">
      <c r="A30" s="241"/>
      <c r="B30" s="241"/>
      <c r="C30" s="241"/>
      <c r="D30" s="4"/>
      <c r="E30" s="241"/>
      <c r="G30" s="4"/>
      <c r="H30" s="4"/>
      <c r="I30" s="4"/>
      <c r="J30" s="4"/>
    </row>
    <row r="31" spans="1:10" ht="12.75">
      <c r="A31" s="241"/>
      <c r="B31" s="241"/>
      <c r="C31" s="241"/>
      <c r="D31" s="231"/>
      <c r="E31" s="241"/>
      <c r="G31" s="4"/>
      <c r="H31" s="4"/>
      <c r="I31" s="4"/>
      <c r="J31" s="4"/>
    </row>
    <row r="32" spans="1:10" ht="12.75">
      <c r="A32" s="241"/>
      <c r="B32" s="241"/>
      <c r="C32" s="241"/>
      <c r="D32" s="4"/>
      <c r="E32" s="241"/>
      <c r="G32" s="4"/>
      <c r="H32" s="4"/>
      <c r="I32" s="4"/>
      <c r="J32" s="4"/>
    </row>
    <row r="33" spans="1:10" ht="12.75">
      <c r="A33" s="241"/>
      <c r="B33" s="241"/>
      <c r="C33" s="241"/>
      <c r="D33" s="4"/>
      <c r="E33" s="241"/>
      <c r="G33" s="4"/>
      <c r="H33" s="4"/>
      <c r="I33" s="4"/>
      <c r="J33" s="4"/>
    </row>
    <row r="34" spans="1:10" ht="12.75">
      <c r="A34" s="241"/>
      <c r="B34" s="241"/>
      <c r="C34" s="241"/>
      <c r="D34" s="4"/>
      <c r="E34" s="4"/>
      <c r="F34" s="4"/>
      <c r="G34" s="4"/>
      <c r="H34" s="4"/>
      <c r="I34" s="4"/>
      <c r="J34" s="4"/>
    </row>
    <row r="35" spans="1:10" ht="12.75">
      <c r="A35" s="241"/>
      <c r="B35" s="241"/>
      <c r="C35" s="241"/>
      <c r="D35" s="4"/>
      <c r="E35" s="4"/>
      <c r="F35" s="4"/>
      <c r="G35" s="4"/>
      <c r="H35" s="4"/>
      <c r="I35" s="4"/>
      <c r="J35" s="4"/>
    </row>
    <row r="36" spans="1:10" ht="12.75">
      <c r="A36" s="241"/>
      <c r="B36" s="241"/>
      <c r="D36" s="4"/>
      <c r="E36" s="4"/>
      <c r="F36" s="4"/>
      <c r="G36" s="4"/>
      <c r="H36" s="4"/>
      <c r="I36" s="4"/>
      <c r="J36" s="4"/>
    </row>
    <row r="37" spans="1:10" ht="12.75">
      <c r="A37" s="241"/>
      <c r="B37" s="241"/>
      <c r="D37" s="4"/>
      <c r="E37" s="4"/>
      <c r="F37" s="4"/>
      <c r="G37" s="4"/>
      <c r="H37" s="4"/>
      <c r="I37" s="4"/>
      <c r="J37" s="4"/>
    </row>
    <row r="38" spans="1:10" ht="12.75">
      <c r="A38" s="4"/>
      <c r="B38" s="241"/>
      <c r="D38" s="4"/>
      <c r="E38" s="4"/>
      <c r="F38" s="4"/>
      <c r="G38" s="4"/>
      <c r="H38" s="4"/>
      <c r="I38" s="4"/>
      <c r="J38" s="4"/>
    </row>
    <row r="39" spans="1:10" ht="12.75">
      <c r="A39" s="4"/>
      <c r="B39" s="241"/>
      <c r="C39" s="4"/>
      <c r="D39" s="4"/>
      <c r="E39" s="4"/>
      <c r="F39" s="4"/>
      <c r="G39" s="4"/>
      <c r="H39" s="4"/>
      <c r="I39" s="4"/>
      <c r="J39" s="4"/>
    </row>
    <row r="40" spans="1:10" ht="12.75">
      <c r="A40" s="4"/>
      <c r="B40" s="241"/>
      <c r="C40" s="4"/>
      <c r="D40" s="4"/>
      <c r="E40" s="4"/>
      <c r="F40" s="4"/>
      <c r="G40" s="4"/>
      <c r="H40" s="4"/>
      <c r="I40" s="4"/>
      <c r="J40" s="4"/>
    </row>
    <row r="41" spans="1:10" ht="12.75">
      <c r="A41" s="4"/>
      <c r="B41" s="241"/>
      <c r="C41" s="4"/>
      <c r="D41" s="4"/>
      <c r="E41" s="4"/>
      <c r="F41" s="4"/>
      <c r="G41" s="4"/>
      <c r="H41" s="4"/>
      <c r="I41" s="4"/>
      <c r="J41" s="4"/>
    </row>
    <row r="42" spans="1:10" ht="12.75">
      <c r="A42" s="4"/>
      <c r="B42" s="241"/>
      <c r="C42" s="4"/>
      <c r="D42" s="4"/>
      <c r="E42" s="4"/>
      <c r="F42" s="4"/>
      <c r="G42" s="4"/>
      <c r="H42" s="4"/>
      <c r="I42" s="4"/>
      <c r="J42" s="4"/>
    </row>
    <row r="43" spans="1:10" ht="12.75">
      <c r="A43" s="4"/>
      <c r="B43" s="241"/>
      <c r="C43" s="4"/>
      <c r="D43" s="4"/>
      <c r="E43" s="4"/>
      <c r="F43" s="4"/>
      <c r="G43" s="4"/>
      <c r="H43" s="4"/>
      <c r="I43" s="4"/>
      <c r="J43" s="4"/>
    </row>
    <row r="44" spans="1:10" ht="12.75">
      <c r="A44" s="4"/>
      <c r="B44" s="241"/>
      <c r="C44" s="4"/>
      <c r="D44" s="4"/>
      <c r="E44" s="4"/>
      <c r="F44" s="4"/>
      <c r="G44" s="4"/>
      <c r="H44" s="4"/>
      <c r="I44" s="4"/>
      <c r="J44" s="4"/>
    </row>
    <row r="45" spans="1:10" ht="12.75">
      <c r="A45" s="4"/>
      <c r="B45" s="241"/>
      <c r="C45" s="4"/>
      <c r="D45" s="4"/>
      <c r="E45" s="4"/>
      <c r="F45" s="4"/>
      <c r="G45" s="4"/>
      <c r="H45" s="4"/>
      <c r="I45" s="4"/>
      <c r="J45" s="4"/>
    </row>
    <row r="46" spans="1:10" ht="12.75">
      <c r="A46" s="4"/>
      <c r="B46" s="241"/>
      <c r="C46" s="4"/>
      <c r="D46" s="4"/>
      <c r="E46" s="4"/>
      <c r="F46" s="4"/>
      <c r="G46" s="4"/>
      <c r="H46" s="4"/>
      <c r="I46" s="4"/>
      <c r="J46" s="4"/>
    </row>
    <row r="47" spans="1:10" ht="12.75">
      <c r="A47" s="4"/>
      <c r="B47" s="241"/>
      <c r="C47" s="4"/>
      <c r="D47" s="4"/>
      <c r="E47" s="4"/>
      <c r="F47" s="4"/>
      <c r="G47" s="4"/>
      <c r="H47" s="4"/>
      <c r="I47" s="4"/>
      <c r="J47" s="4"/>
    </row>
    <row r="48" spans="1:10" ht="12.75">
      <c r="A48" s="4"/>
      <c r="B48" s="241"/>
      <c r="C48" s="4"/>
      <c r="D48" s="4"/>
      <c r="E48" s="4"/>
      <c r="F48" s="4"/>
      <c r="G48" s="4"/>
      <c r="H48" s="4"/>
      <c r="I48" s="4"/>
      <c r="J48" s="4"/>
    </row>
    <row r="49" spans="1:7" ht="12.75">
      <c r="A49" s="4"/>
      <c r="B49" s="241"/>
      <c r="C49" s="4"/>
      <c r="D49" s="4"/>
      <c r="E49" s="4"/>
      <c r="F49" s="4"/>
      <c r="G49" s="4"/>
    </row>
    <row r="50" spans="1:7" ht="12.75">
      <c r="A50" s="4"/>
      <c r="B50" s="241"/>
      <c r="C50" s="4"/>
      <c r="D50" s="4"/>
      <c r="E50" s="4"/>
      <c r="F50" s="4"/>
      <c r="G50" s="4"/>
    </row>
    <row r="51" spans="1:7" ht="12.75">
      <c r="A51" s="4"/>
      <c r="B51" s="4"/>
      <c r="C51" s="4"/>
      <c r="D51" s="4"/>
      <c r="E51" s="4"/>
      <c r="F51" s="4"/>
      <c r="G51" s="4"/>
    </row>
    <row r="52" spans="1:7" ht="12.75">
      <c r="A52" s="4"/>
      <c r="B52" s="4"/>
      <c r="C52" s="4"/>
      <c r="D52" s="4"/>
      <c r="E52" s="4"/>
      <c r="F52" s="4"/>
      <c r="G52" s="4"/>
    </row>
    <row r="53" spans="1:7" ht="12.75">
      <c r="A53" s="4"/>
      <c r="B53" s="4"/>
      <c r="C53" s="4"/>
      <c r="D53" s="4"/>
      <c r="E53" s="4"/>
      <c r="F53" s="4"/>
      <c r="G53" s="4"/>
    </row>
    <row r="54" spans="1:7" ht="12.75">
      <c r="A54" s="4"/>
      <c r="B54" s="4"/>
      <c r="C54" s="4"/>
      <c r="D54" s="4"/>
      <c r="E54" s="4"/>
      <c r="F54" s="4"/>
      <c r="G54" s="4"/>
    </row>
    <row r="55" spans="1:7" ht="12.75">
      <c r="A55" s="4"/>
      <c r="B55" s="4"/>
      <c r="C55" s="4"/>
      <c r="D55" s="4"/>
      <c r="E55" s="4"/>
      <c r="F55" s="4"/>
      <c r="G55" s="4"/>
    </row>
    <row r="56" spans="1:7" ht="12.75">
      <c r="A56" s="4"/>
      <c r="B56" s="4"/>
      <c r="C56" s="4"/>
      <c r="D56" s="4"/>
      <c r="E56" s="4"/>
      <c r="F56" s="4"/>
      <c r="G56" s="4"/>
    </row>
    <row r="57" spans="1:7" ht="12.75">
      <c r="A57" s="4"/>
      <c r="B57" s="4"/>
      <c r="C57" s="4"/>
      <c r="D57" s="4"/>
      <c r="E57" s="4"/>
      <c r="F57" s="4"/>
      <c r="G57" s="4"/>
    </row>
    <row r="58" spans="1:7" ht="12.75">
      <c r="A58" s="4"/>
      <c r="B58" s="4"/>
      <c r="C58" s="4"/>
      <c r="D58" s="4"/>
      <c r="E58" s="4"/>
      <c r="F58" s="4"/>
      <c r="G58" s="4"/>
    </row>
    <row r="59" spans="1:7" ht="12.75">
      <c r="A59" s="4"/>
      <c r="B59" s="4"/>
      <c r="C59" s="4"/>
      <c r="D59" s="4"/>
      <c r="E59" s="4"/>
      <c r="F59" s="4"/>
      <c r="G59" s="4"/>
    </row>
    <row r="60" spans="1:7" ht="12.75">
      <c r="A60" s="4"/>
      <c r="B60" s="4"/>
      <c r="C60" s="4"/>
      <c r="D60" s="4"/>
      <c r="E60" s="4"/>
      <c r="F60" s="4"/>
      <c r="G60" s="4"/>
    </row>
    <row r="61" spans="1:7" ht="12.75">
      <c r="A61" s="4"/>
      <c r="B61" s="4"/>
      <c r="C61" s="4"/>
      <c r="D61" s="4"/>
      <c r="E61" s="4"/>
      <c r="F61" s="4"/>
      <c r="G61" s="4"/>
    </row>
    <row r="62" spans="1:7" ht="12.75">
      <c r="A62" s="4"/>
      <c r="B62" s="4"/>
      <c r="C62" s="4"/>
      <c r="D62" s="4"/>
      <c r="E62" s="4"/>
      <c r="F62" s="4"/>
      <c r="G62" s="4"/>
    </row>
    <row r="63" spans="1:7" ht="12.75">
      <c r="A63" s="4"/>
      <c r="B63" s="4"/>
      <c r="C63" s="4"/>
      <c r="D63" s="4"/>
      <c r="E63" s="4"/>
      <c r="F63" s="4"/>
      <c r="G63" s="4"/>
    </row>
    <row r="64" spans="1:7" ht="12.75">
      <c r="A64" s="4"/>
      <c r="B64" s="4"/>
      <c r="C64" s="4"/>
      <c r="D64" s="4"/>
      <c r="E64" s="4"/>
      <c r="F64" s="4"/>
      <c r="G64" s="4"/>
    </row>
    <row r="65" spans="1:7" ht="12.75">
      <c r="A65" s="4"/>
      <c r="B65" s="4"/>
      <c r="C65" s="4"/>
      <c r="D65" s="4"/>
      <c r="E65" s="4"/>
      <c r="F65" s="4"/>
      <c r="G65" s="4"/>
    </row>
    <row r="66" spans="1:7" ht="12.75">
      <c r="A66" s="4"/>
      <c r="B66" s="4"/>
      <c r="C66" s="4"/>
      <c r="D66" s="4"/>
      <c r="E66" s="4"/>
      <c r="F66" s="4"/>
      <c r="G66" s="4"/>
    </row>
    <row r="67" spans="1:7" ht="12.75">
      <c r="A67" s="4"/>
      <c r="B67" s="4"/>
      <c r="C67" s="4"/>
      <c r="D67" s="4"/>
      <c r="E67" s="4"/>
      <c r="F67" s="4"/>
      <c r="G67" s="4"/>
    </row>
    <row r="68" spans="1:7" ht="12.75">
      <c r="A68" s="4"/>
      <c r="B68" s="4"/>
      <c r="C68" s="4"/>
      <c r="D68" s="4"/>
      <c r="E68" s="4"/>
      <c r="F68" s="4"/>
      <c r="G68" s="4"/>
    </row>
    <row r="69" spans="1:7" ht="12.75">
      <c r="A69" s="4"/>
      <c r="B69" s="4"/>
      <c r="C69" s="4"/>
      <c r="D69" s="4"/>
      <c r="E69" s="4"/>
      <c r="F69" s="4"/>
      <c r="G69" s="4"/>
    </row>
    <row r="70" spans="1:7" ht="12.75">
      <c r="A70" s="4"/>
      <c r="B70" s="4"/>
      <c r="C70" s="4"/>
      <c r="D70" s="4"/>
      <c r="E70" s="4"/>
      <c r="F70" s="4"/>
      <c r="G70" s="4"/>
    </row>
    <row r="71" spans="1:7" ht="12.75">
      <c r="A71" s="4"/>
      <c r="B71" s="4"/>
      <c r="C71" s="4"/>
      <c r="D71" s="4"/>
      <c r="E71" s="4"/>
      <c r="F71" s="4"/>
      <c r="G71" s="4"/>
    </row>
    <row r="72" spans="1:7" ht="12.75">
      <c r="A72" s="4"/>
      <c r="B72" s="4"/>
      <c r="C72" s="4"/>
      <c r="D72" s="4"/>
      <c r="E72" s="4"/>
      <c r="F72" s="4"/>
      <c r="G72" s="4"/>
    </row>
    <row r="73" spans="1:7" ht="12.75">
      <c r="A73" s="4"/>
      <c r="B73" s="4"/>
      <c r="C73" s="4"/>
      <c r="D73" s="4"/>
      <c r="E73" s="4"/>
      <c r="F73" s="4"/>
      <c r="G73" s="4"/>
    </row>
    <row r="74" spans="1:7" ht="12.75">
      <c r="A74" s="4"/>
      <c r="B74" s="4"/>
      <c r="C74" s="4"/>
      <c r="D74" s="4"/>
      <c r="E74" s="4"/>
      <c r="F74" s="4"/>
      <c r="G74" s="4"/>
    </row>
    <row r="75" spans="1:7" ht="12.75">
      <c r="A75" s="4"/>
      <c r="B75" s="4"/>
      <c r="C75" s="4"/>
      <c r="D75" s="4"/>
      <c r="E75" s="4"/>
      <c r="F75" s="4"/>
      <c r="G75" s="4"/>
    </row>
    <row r="76" spans="1:7" ht="12.75">
      <c r="A76" s="4"/>
      <c r="B76" s="4"/>
      <c r="C76" s="4"/>
      <c r="D76" s="4"/>
      <c r="E76" s="4"/>
      <c r="F76" s="4"/>
      <c r="G76" s="4"/>
    </row>
    <row r="77" spans="1:7" ht="12.75">
      <c r="A77" s="4"/>
      <c r="B77" s="4"/>
      <c r="C77" s="4"/>
      <c r="D77" s="4"/>
      <c r="E77" s="4"/>
      <c r="F77" s="4"/>
      <c r="G77" s="4"/>
    </row>
    <row r="78" spans="1:7" ht="12.75">
      <c r="A78" s="4"/>
      <c r="B78" s="4"/>
      <c r="C78" s="4"/>
      <c r="D78" s="4"/>
      <c r="E78" s="4"/>
      <c r="F78" s="4"/>
      <c r="G78" s="4"/>
    </row>
    <row r="79" spans="1:7" ht="12.75">
      <c r="A79" s="4"/>
      <c r="B79" s="4"/>
      <c r="C79" s="4"/>
      <c r="D79" s="4"/>
      <c r="E79" s="4"/>
      <c r="F79" s="4"/>
      <c r="G79" s="4"/>
    </row>
    <row r="80" spans="1:7" ht="12.75">
      <c r="A80" s="4"/>
      <c r="B80" s="4"/>
      <c r="C80" s="4"/>
      <c r="D80" s="4"/>
      <c r="E80" s="4"/>
      <c r="F80" s="4"/>
      <c r="G80" s="4"/>
    </row>
    <row r="81" spans="1:7" ht="12.75">
      <c r="A81" s="4"/>
      <c r="B81" s="4"/>
      <c r="C81" s="4"/>
      <c r="D81" s="4"/>
      <c r="E81" s="4"/>
      <c r="F81" s="4"/>
      <c r="G81" s="4"/>
    </row>
    <row r="82" spans="1:7" ht="12.75">
      <c r="A82" s="4"/>
      <c r="B82" s="4"/>
      <c r="C82" s="4"/>
      <c r="D82" s="4"/>
      <c r="E82" s="4"/>
      <c r="F82" s="4"/>
      <c r="G82" s="4"/>
    </row>
    <row r="83" spans="1:7" ht="12.75">
      <c r="A83" s="4"/>
      <c r="B83" s="4"/>
      <c r="C83" s="4"/>
      <c r="D83" s="4"/>
      <c r="E83" s="4"/>
      <c r="F83" s="4"/>
      <c r="G83" s="4"/>
    </row>
    <row r="84" spans="1:7" ht="12.75">
      <c r="A84" s="4"/>
      <c r="B84" s="4"/>
      <c r="C84" s="4"/>
      <c r="D84" s="4"/>
      <c r="E84" s="4"/>
      <c r="F84" s="4"/>
      <c r="G84" s="4"/>
    </row>
    <row r="85" spans="1:7" ht="12.75">
      <c r="A85" s="4"/>
      <c r="B85" s="4"/>
      <c r="C85" s="4"/>
      <c r="D85" s="4"/>
      <c r="E85" s="4"/>
      <c r="F85" s="4"/>
      <c r="G85" s="4"/>
    </row>
    <row r="86" spans="1:7" ht="12.75">
      <c r="A86" s="4"/>
      <c r="B86" s="4"/>
      <c r="C86" s="4"/>
      <c r="D86" s="4"/>
      <c r="E86" s="4"/>
      <c r="F86" s="4"/>
      <c r="G86" s="4"/>
    </row>
    <row r="87" spans="1:7" ht="12.75">
      <c r="A87" s="4"/>
      <c r="B87" s="4"/>
      <c r="C87" s="4"/>
      <c r="D87" s="4"/>
      <c r="E87" s="4"/>
      <c r="F87" s="4"/>
      <c r="G87" s="4"/>
    </row>
    <row r="88" spans="1:7" ht="12.75">
      <c r="A88" s="4"/>
      <c r="B88" s="4"/>
      <c r="C88" s="4"/>
      <c r="D88" s="4"/>
      <c r="E88" s="4"/>
      <c r="F88" s="4"/>
      <c r="G88" s="4"/>
    </row>
    <row r="89" spans="1:7" ht="12.75">
      <c r="A89" s="4"/>
      <c r="B89" s="4"/>
      <c r="C89" s="4"/>
      <c r="D89" s="4"/>
      <c r="E89" s="4"/>
      <c r="F89" s="4"/>
      <c r="G89" s="4"/>
    </row>
    <row r="90" spans="1:7" ht="12.75">
      <c r="A90" s="4"/>
      <c r="B90" s="4"/>
      <c r="C90" s="4"/>
      <c r="D90" s="4"/>
      <c r="E90" s="4"/>
      <c r="F90" s="4"/>
      <c r="G90" s="4"/>
    </row>
    <row r="91" spans="1:7" ht="12.75">
      <c r="A91" s="4"/>
      <c r="B91" s="4"/>
      <c r="C91" s="4"/>
      <c r="D91" s="4"/>
      <c r="E91" s="4"/>
      <c r="F91" s="4"/>
      <c r="G91" s="4"/>
    </row>
    <row r="92" spans="1:7" ht="12.75">
      <c r="A92" s="4"/>
      <c r="B92" s="4"/>
      <c r="C92" s="4"/>
      <c r="D92" s="4"/>
      <c r="E92" s="4"/>
      <c r="F92" s="4"/>
      <c r="G92" s="4"/>
    </row>
    <row r="93" spans="1:7" ht="12.75">
      <c r="A93" s="4"/>
      <c r="B93" s="4"/>
      <c r="C93" s="4"/>
      <c r="D93" s="4"/>
      <c r="E93" s="4"/>
      <c r="F93" s="4"/>
      <c r="G93" s="4"/>
    </row>
    <row r="94" spans="1:7" ht="12.75">
      <c r="A94" s="4"/>
      <c r="B94" s="4"/>
      <c r="C94" s="4"/>
      <c r="D94" s="4"/>
      <c r="E94" s="4"/>
      <c r="F94" s="4"/>
      <c r="G94" s="4"/>
    </row>
    <row r="95" spans="1:7" ht="12.75">
      <c r="A95" s="4"/>
      <c r="B95" s="4"/>
      <c r="C95" s="4"/>
      <c r="D95" s="4"/>
      <c r="E95" s="4"/>
      <c r="F95" s="4"/>
      <c r="G95" s="4"/>
    </row>
    <row r="96" spans="1:7" ht="12.75">
      <c r="A96" s="4"/>
      <c r="B96" s="4"/>
      <c r="C96" s="4"/>
      <c r="D96" s="4"/>
      <c r="E96" s="4"/>
      <c r="F96" s="4"/>
      <c r="G96" s="4"/>
    </row>
    <row r="97" spans="1:7" ht="12.75">
      <c r="A97" s="4"/>
      <c r="B97" s="4"/>
      <c r="C97" s="4"/>
      <c r="D97" s="4"/>
      <c r="E97" s="4"/>
      <c r="F97" s="4"/>
      <c r="G97" s="4"/>
    </row>
    <row r="98" spans="1:7" ht="12.75">
      <c r="A98" s="4"/>
      <c r="B98" s="4"/>
      <c r="C98" s="4"/>
      <c r="D98" s="4"/>
      <c r="E98" s="4"/>
      <c r="F98" s="4"/>
      <c r="G98" s="4"/>
    </row>
    <row r="99" spans="1:7" ht="12.75">
      <c r="A99" s="4"/>
      <c r="B99" s="4"/>
      <c r="C99" s="4"/>
      <c r="D99" s="4"/>
      <c r="E99" s="4"/>
      <c r="F99" s="4"/>
      <c r="G99" s="4"/>
    </row>
    <row r="100" spans="1:7" ht="12.75">
      <c r="A100" s="4"/>
      <c r="B100" s="4"/>
      <c r="C100" s="4"/>
      <c r="D100" s="4"/>
      <c r="E100" s="4"/>
      <c r="F100" s="4"/>
      <c r="G100" s="4"/>
    </row>
    <row r="101" spans="1:7" ht="12.75">
      <c r="A101" s="4"/>
      <c r="B101" s="4"/>
      <c r="C101" s="4"/>
      <c r="D101" s="4"/>
      <c r="E101" s="4"/>
      <c r="F101" s="4"/>
      <c r="G101" s="4"/>
    </row>
    <row r="102" spans="1:7" ht="12.75">
      <c r="A102" s="4"/>
      <c r="B102" s="4"/>
      <c r="C102" s="4"/>
      <c r="D102" s="4"/>
      <c r="E102" s="4"/>
      <c r="F102" s="4"/>
      <c r="G102" s="4"/>
    </row>
    <row r="103" spans="1:7" ht="12.75">
      <c r="A103" s="4"/>
      <c r="B103" s="4"/>
      <c r="C103" s="4"/>
      <c r="D103" s="4"/>
      <c r="E103" s="4"/>
      <c r="F103" s="4"/>
      <c r="G103" s="4"/>
    </row>
    <row r="104" spans="1:7" ht="12.75">
      <c r="A104" s="4"/>
      <c r="B104" s="4"/>
      <c r="C104" s="4"/>
      <c r="D104" s="4"/>
      <c r="E104" s="4"/>
      <c r="F104" s="4"/>
      <c r="G104" s="4"/>
    </row>
    <row r="105" spans="1:7" ht="12.75">
      <c r="A105" s="4"/>
      <c r="B105" s="4"/>
      <c r="C105" s="4"/>
      <c r="D105" s="4"/>
      <c r="E105" s="4"/>
      <c r="F105" s="4"/>
      <c r="G105" s="4"/>
    </row>
    <row r="106" spans="1:7" ht="12.75">
      <c r="A106" s="4"/>
      <c r="B106" s="4"/>
      <c r="C106" s="4"/>
      <c r="D106" s="4"/>
      <c r="E106" s="4"/>
      <c r="F106" s="4"/>
      <c r="G106" s="4"/>
    </row>
    <row r="107" spans="1:7" ht="12.75">
      <c r="A107" s="4"/>
      <c r="B107" s="4"/>
      <c r="C107" s="4"/>
      <c r="D107" s="4"/>
      <c r="E107" s="4"/>
      <c r="F107" s="4"/>
      <c r="G107" s="4"/>
    </row>
    <row r="108" spans="1:7" ht="12.75">
      <c r="A108" s="4"/>
      <c r="B108" s="4"/>
      <c r="C108" s="4"/>
      <c r="D108" s="4"/>
      <c r="E108" s="4"/>
      <c r="F108" s="4"/>
      <c r="G108" s="4"/>
    </row>
    <row r="109" spans="1:7" ht="12.75">
      <c r="A109" s="4"/>
      <c r="B109" s="4"/>
      <c r="C109" s="4"/>
      <c r="D109" s="4"/>
      <c r="E109" s="4"/>
      <c r="F109" s="4"/>
      <c r="G109" s="4"/>
    </row>
    <row r="110" spans="1:7" ht="12.75">
      <c r="A110" s="4"/>
      <c r="B110" s="4"/>
      <c r="C110" s="4"/>
      <c r="D110" s="4"/>
      <c r="E110" s="4"/>
      <c r="F110" s="4"/>
      <c r="G110" s="4"/>
    </row>
    <row r="111" spans="1:7" ht="12.75">
      <c r="A111" s="4"/>
      <c r="B111" s="4"/>
      <c r="C111" s="4"/>
      <c r="D111" s="4"/>
      <c r="E111" s="4"/>
      <c r="F111" s="4"/>
      <c r="G111" s="4"/>
    </row>
    <row r="112" spans="1:7" ht="12.75">
      <c r="A112" s="4"/>
      <c r="B112" s="4"/>
      <c r="C112" s="4"/>
      <c r="D112" s="4"/>
      <c r="E112" s="4"/>
      <c r="F112" s="4"/>
      <c r="G112" s="4"/>
    </row>
    <row r="113" spans="1:7" ht="12.75">
      <c r="A113" s="4"/>
      <c r="B113" s="4"/>
      <c r="C113" s="4"/>
      <c r="D113" s="4"/>
      <c r="E113" s="4"/>
      <c r="F113" s="4"/>
      <c r="G113" s="4"/>
    </row>
    <row r="114" spans="1:7" ht="12.75">
      <c r="A114" s="4"/>
      <c r="B114" s="4"/>
      <c r="C114" s="4"/>
      <c r="D114" s="4"/>
      <c r="E114" s="4"/>
      <c r="F114" s="4"/>
      <c r="G114" s="4"/>
    </row>
    <row r="115" spans="1:7" ht="12.75">
      <c r="A115" s="4"/>
      <c r="B115" s="4"/>
      <c r="C115" s="4"/>
      <c r="D115" s="4"/>
      <c r="E115" s="4"/>
      <c r="F115" s="4"/>
      <c r="G115" s="4"/>
    </row>
    <row r="116" spans="1:7" ht="12.75">
      <c r="A116" s="4"/>
      <c r="B116" s="4"/>
      <c r="C116" s="4"/>
      <c r="D116" s="4"/>
      <c r="E116" s="4"/>
      <c r="F116" s="4"/>
      <c r="G116" s="4"/>
    </row>
    <row r="117" spans="1:7" ht="12.75">
      <c r="A117" s="4"/>
      <c r="B117" s="4"/>
      <c r="C117" s="4"/>
      <c r="D117" s="4"/>
      <c r="E117" s="4"/>
      <c r="F117" s="4"/>
      <c r="G117" s="4"/>
    </row>
    <row r="118" spans="1:7" ht="12.75">
      <c r="A118" s="4"/>
      <c r="B118" s="4"/>
      <c r="C118" s="4"/>
      <c r="D118" s="4"/>
      <c r="E118" s="4"/>
      <c r="F118" s="4"/>
      <c r="G118" s="4"/>
    </row>
    <row r="119" spans="1:7" ht="12.75">
      <c r="A119" s="4"/>
      <c r="B119" s="4"/>
      <c r="C119" s="4"/>
      <c r="D119" s="4"/>
      <c r="E119" s="4"/>
      <c r="F119" s="4"/>
      <c r="G119" s="4"/>
    </row>
    <row r="120" spans="1:7" ht="12.75">
      <c r="A120" s="4"/>
      <c r="B120" s="4"/>
      <c r="C120" s="4"/>
      <c r="D120" s="4"/>
      <c r="E120" s="4"/>
      <c r="F120" s="4"/>
      <c r="G120" s="4"/>
    </row>
    <row r="121" spans="1:7" ht="12.75">
      <c r="A121" s="4"/>
      <c r="B121" s="4"/>
      <c r="C121" s="4"/>
      <c r="D121" s="4"/>
      <c r="E121" s="4"/>
      <c r="F121" s="4"/>
      <c r="G121" s="4"/>
    </row>
    <row r="122" spans="1:7" ht="12.75">
      <c r="A122" s="4"/>
      <c r="B122" s="4"/>
      <c r="C122" s="4"/>
      <c r="D122" s="4"/>
      <c r="E122" s="4"/>
      <c r="F122" s="4"/>
      <c r="G122" s="4"/>
    </row>
    <row r="123" spans="1:7" ht="12.75">
      <c r="A123" s="4"/>
      <c r="B123" s="4"/>
      <c r="C123" s="4"/>
      <c r="D123" s="4"/>
      <c r="E123" s="4"/>
      <c r="F123" s="4"/>
      <c r="G123" s="4"/>
    </row>
    <row r="124" spans="1:7" ht="12.75">
      <c r="A124" s="4"/>
      <c r="B124" s="4"/>
      <c r="C124" s="4"/>
      <c r="D124" s="4"/>
      <c r="E124" s="4"/>
      <c r="F124" s="4"/>
      <c r="G124" s="4"/>
    </row>
    <row r="125" spans="1:7" ht="12.75">
      <c r="A125" s="4"/>
      <c r="B125" s="4"/>
      <c r="C125" s="4"/>
      <c r="D125" s="4"/>
      <c r="E125" s="4"/>
      <c r="F125" s="4"/>
      <c r="G125" s="4"/>
    </row>
    <row r="126" spans="1:7" ht="12.75">
      <c r="A126" s="4"/>
      <c r="B126" s="4"/>
      <c r="C126" s="4"/>
      <c r="D126" s="4"/>
      <c r="E126" s="4"/>
      <c r="F126" s="4"/>
      <c r="G126" s="4"/>
    </row>
    <row r="127" spans="1:7" ht="12.75">
      <c r="A127" s="4"/>
      <c r="B127" s="4"/>
      <c r="C127" s="4"/>
      <c r="D127" s="4"/>
      <c r="E127" s="4"/>
      <c r="F127" s="4"/>
      <c r="G127" s="4"/>
    </row>
    <row r="128" spans="1:7" ht="12.75">
      <c r="A128" s="4"/>
      <c r="B128" s="4"/>
      <c r="C128" s="4"/>
      <c r="D128" s="4"/>
      <c r="E128" s="4"/>
      <c r="F128" s="4"/>
      <c r="G128" s="4"/>
    </row>
    <row r="129" spans="1:7" ht="12.75">
      <c r="A129" s="4"/>
      <c r="B129" s="4"/>
      <c r="C129" s="4"/>
      <c r="D129" s="4"/>
      <c r="E129" s="4"/>
      <c r="F129" s="4"/>
      <c r="G129" s="4"/>
    </row>
    <row r="130" spans="1:7" ht="12.75">
      <c r="A130" s="4"/>
      <c r="B130" s="4"/>
      <c r="C130" s="4"/>
      <c r="D130" s="4"/>
      <c r="E130" s="4"/>
      <c r="F130" s="4"/>
      <c r="G130" s="4"/>
    </row>
    <row r="131" spans="1:7" ht="12.75">
      <c r="A131" s="4"/>
      <c r="B131" s="4"/>
      <c r="C131" s="4"/>
      <c r="D131" s="4"/>
      <c r="E131" s="4"/>
      <c r="F131" s="4"/>
      <c r="G131" s="4"/>
    </row>
    <row r="132" spans="1:7" ht="12.75">
      <c r="A132" s="4"/>
      <c r="B132" s="4"/>
      <c r="C132" s="4"/>
      <c r="D132" s="4"/>
      <c r="E132" s="4"/>
      <c r="F132" s="4"/>
      <c r="G132" s="4"/>
    </row>
    <row r="133" spans="1:7" ht="12.75">
      <c r="A133" s="4"/>
      <c r="B133" s="4"/>
      <c r="C133" s="4"/>
      <c r="D133" s="4"/>
      <c r="E133" s="4"/>
      <c r="F133" s="4"/>
      <c r="G133" s="4"/>
    </row>
    <row r="134" spans="1:7" ht="12.75">
      <c r="A134" s="4"/>
      <c r="B134" s="4"/>
      <c r="C134" s="4"/>
      <c r="D134" s="4"/>
      <c r="E134" s="4"/>
      <c r="F134" s="4"/>
      <c r="G134" s="4"/>
    </row>
    <row r="135" spans="1:7" ht="12.75">
      <c r="A135" s="4"/>
      <c r="B135" s="4"/>
      <c r="C135" s="4"/>
      <c r="D135" s="4"/>
      <c r="E135" s="4"/>
      <c r="F135" s="4"/>
      <c r="G135" s="4"/>
    </row>
    <row r="136" spans="1:7" ht="12.75">
      <c r="A136" s="4"/>
      <c r="B136" s="4"/>
      <c r="C136" s="4"/>
      <c r="D136" s="4"/>
      <c r="E136" s="4"/>
      <c r="F136" s="4"/>
      <c r="G136" s="4"/>
    </row>
    <row r="137" spans="1:7" ht="12.75">
      <c r="A137" s="4"/>
      <c r="B137" s="4"/>
      <c r="C137" s="4"/>
      <c r="D137" s="4"/>
      <c r="E137" s="4"/>
      <c r="F137" s="4"/>
      <c r="G137" s="4"/>
    </row>
    <row r="138" spans="1:7" ht="12.75">
      <c r="A138" s="4"/>
      <c r="B138" s="4"/>
      <c r="C138" s="4"/>
      <c r="D138" s="4"/>
      <c r="E138" s="4"/>
      <c r="F138" s="4"/>
      <c r="G138" s="4"/>
    </row>
    <row r="139" spans="1:7" ht="12.75">
      <c r="A139" s="4"/>
      <c r="B139" s="4"/>
      <c r="C139" s="4"/>
      <c r="D139" s="4"/>
      <c r="E139" s="4"/>
      <c r="F139" s="4"/>
      <c r="G139" s="4"/>
    </row>
    <row r="140" spans="1:7" ht="12.75">
      <c r="A140" s="4"/>
      <c r="B140" s="4"/>
      <c r="C140" s="4"/>
      <c r="D140" s="4"/>
      <c r="E140" s="4"/>
      <c r="F140" s="4"/>
      <c r="G140" s="4"/>
    </row>
    <row r="141" spans="1:7" ht="12.75">
      <c r="A141" s="4"/>
      <c r="B141" s="4"/>
      <c r="C141" s="4"/>
      <c r="D141" s="4"/>
      <c r="E141" s="4"/>
      <c r="F141" s="4"/>
      <c r="G141" s="4"/>
    </row>
    <row r="142" spans="1:7" ht="12.75">
      <c r="A142" s="4"/>
      <c r="B142" s="4"/>
      <c r="C142" s="4"/>
      <c r="D142" s="4"/>
      <c r="E142" s="4"/>
      <c r="F142" s="4"/>
      <c r="G142" s="4"/>
    </row>
    <row r="143" spans="1:7" ht="12.75">
      <c r="A143" s="4"/>
      <c r="B143" s="4"/>
      <c r="C143" s="4"/>
      <c r="D143" s="4"/>
      <c r="E143" s="4"/>
      <c r="F143" s="4"/>
      <c r="G143" s="4"/>
    </row>
    <row r="144" spans="1:7" ht="12.75">
      <c r="A144" s="4"/>
      <c r="B144" s="4"/>
      <c r="C144" s="4"/>
      <c r="D144" s="4"/>
      <c r="E144" s="4"/>
      <c r="F144" s="4"/>
      <c r="G144" s="4"/>
    </row>
    <row r="145" spans="1:7" ht="12.75">
      <c r="A145" s="4"/>
      <c r="B145" s="4"/>
      <c r="C145" s="4"/>
      <c r="D145" s="4"/>
      <c r="E145" s="4"/>
      <c r="F145" s="4"/>
      <c r="G145" s="4"/>
    </row>
    <row r="146" spans="1:7" ht="12.75">
      <c r="A146" s="4"/>
      <c r="B146" s="4"/>
      <c r="C146" s="4"/>
      <c r="D146" s="4"/>
      <c r="E146" s="4"/>
      <c r="F146" s="4"/>
      <c r="G146" s="4"/>
    </row>
    <row r="147" spans="1:7" ht="12.75">
      <c r="A147" s="4"/>
      <c r="B147" s="4"/>
      <c r="C147" s="4"/>
      <c r="D147" s="4"/>
      <c r="E147" s="4"/>
      <c r="F147" s="4"/>
      <c r="G147" s="4"/>
    </row>
    <row r="148" spans="1:7" ht="12.75">
      <c r="A148" s="4"/>
      <c r="B148" s="4"/>
      <c r="C148" s="4"/>
      <c r="D148" s="4"/>
      <c r="E148" s="4"/>
      <c r="F148" s="4"/>
      <c r="G148" s="4"/>
    </row>
    <row r="149" spans="1:7" ht="12.75">
      <c r="A149" s="4"/>
      <c r="B149" s="4"/>
      <c r="C149" s="4"/>
      <c r="D149" s="4"/>
      <c r="E149" s="4"/>
      <c r="F149" s="4"/>
      <c r="G149" s="4"/>
    </row>
    <row r="150" spans="1:7" ht="12.75">
      <c r="A150" s="4"/>
      <c r="B150" s="4"/>
      <c r="C150" s="4"/>
      <c r="D150" s="4"/>
      <c r="E150" s="4"/>
      <c r="F150" s="4"/>
      <c r="G150" s="4"/>
    </row>
    <row r="151" spans="1:7" ht="12.75">
      <c r="A151" s="4"/>
      <c r="B151" s="4"/>
      <c r="C151" s="4"/>
      <c r="D151" s="4"/>
      <c r="E151" s="4"/>
      <c r="F151" s="4"/>
      <c r="G151" s="4"/>
    </row>
    <row r="152" spans="1:7" ht="12.75">
      <c r="A152" s="4"/>
      <c r="B152" s="4"/>
      <c r="C152" s="4"/>
      <c r="D152" s="4"/>
      <c r="E152" s="4"/>
      <c r="F152" s="4"/>
      <c r="G152" s="4"/>
    </row>
    <row r="153" spans="1:7" ht="12.75">
      <c r="A153" s="4"/>
      <c r="B153" s="4"/>
      <c r="C153" s="4"/>
      <c r="D153" s="4"/>
      <c r="E153" s="4"/>
      <c r="F153" s="4"/>
      <c r="G153" s="4"/>
    </row>
    <row r="154" spans="1:7" ht="12.75">
      <c r="A154" s="4"/>
      <c r="B154" s="4"/>
      <c r="C154" s="4"/>
      <c r="D154" s="4"/>
      <c r="E154" s="4"/>
      <c r="F154" s="4"/>
      <c r="G154" s="4"/>
    </row>
    <row r="155" spans="1:7" ht="12.75">
      <c r="A155" s="4"/>
      <c r="B155" s="4"/>
      <c r="C155" s="4"/>
      <c r="D155" s="4"/>
      <c r="E155" s="4"/>
      <c r="F155" s="4"/>
      <c r="G155" s="4"/>
    </row>
    <row r="156" spans="1:7" ht="12.75">
      <c r="A156" s="4"/>
      <c r="B156" s="4"/>
      <c r="C156" s="4"/>
      <c r="D156" s="4"/>
      <c r="E156" s="4"/>
      <c r="F156" s="4"/>
      <c r="G156" s="4"/>
    </row>
    <row r="157" spans="1:7" ht="12.75">
      <c r="A157" s="4"/>
      <c r="B157" s="4"/>
      <c r="C157" s="4"/>
      <c r="D157" s="4"/>
      <c r="E157" s="4"/>
      <c r="F157" s="4"/>
      <c r="G157" s="4"/>
    </row>
    <row r="158" spans="1:7" ht="12.75">
      <c r="A158" s="4"/>
      <c r="B158" s="4"/>
      <c r="C158" s="4"/>
      <c r="D158" s="4"/>
      <c r="E158" s="4"/>
      <c r="F158" s="4"/>
      <c r="G158" s="4"/>
    </row>
    <row r="159" spans="1:7" ht="12.75">
      <c r="A159" s="4"/>
      <c r="B159" s="4"/>
      <c r="C159" s="4"/>
      <c r="D159" s="4"/>
      <c r="E159" s="4"/>
      <c r="F159" s="4"/>
      <c r="G159" s="4"/>
    </row>
    <row r="160" spans="1:7" ht="12.75">
      <c r="A160" s="4"/>
      <c r="B160" s="4"/>
      <c r="C160" s="4"/>
      <c r="D160" s="4"/>
      <c r="E160" s="4"/>
      <c r="F160" s="4"/>
      <c r="G160" s="4"/>
    </row>
    <row r="161" spans="1:7" ht="12.75">
      <c r="A161" s="4"/>
      <c r="B161" s="4"/>
      <c r="C161" s="4"/>
      <c r="D161" s="4"/>
      <c r="E161" s="4"/>
      <c r="F161" s="4"/>
      <c r="G161" s="4"/>
    </row>
    <row r="162" spans="1:7" ht="12.75">
      <c r="A162" s="4"/>
      <c r="B162" s="4"/>
      <c r="C162" s="4"/>
      <c r="D162" s="4"/>
      <c r="E162" s="4"/>
      <c r="F162" s="4"/>
      <c r="G162" s="4"/>
    </row>
    <row r="163" spans="1:7" ht="12.75">
      <c r="A163" s="4"/>
      <c r="B163" s="4"/>
      <c r="C163" s="4"/>
      <c r="D163" s="4"/>
      <c r="E163" s="4"/>
      <c r="F163" s="4"/>
      <c r="G163" s="4"/>
    </row>
    <row r="164" spans="1:7" ht="12.75">
      <c r="A164" s="4"/>
      <c r="B164" s="4"/>
      <c r="C164" s="4"/>
      <c r="D164" s="4"/>
      <c r="E164" s="4"/>
      <c r="F164" s="4"/>
      <c r="G164" s="4"/>
    </row>
    <row r="165" spans="1:7" ht="12.75">
      <c r="A165" s="4"/>
      <c r="B165" s="4"/>
      <c r="C165" s="4"/>
      <c r="D165" s="4"/>
      <c r="E165" s="4"/>
      <c r="F165" s="4"/>
      <c r="G165" s="4"/>
    </row>
    <row r="166" spans="1:7" ht="12.75">
      <c r="A166" s="4"/>
      <c r="B166" s="4"/>
      <c r="C166" s="4"/>
      <c r="D166" s="4"/>
      <c r="E166" s="4"/>
      <c r="F166" s="4"/>
      <c r="G166" s="4"/>
    </row>
  </sheetData>
  <mergeCells count="1">
    <mergeCell ref="B2:F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13</vt:i4>
      </vt:variant>
    </vt:vector>
  </HeadingPairs>
  <TitlesOfParts>
    <vt:vector size="13" baseType="lpstr">
      <vt:lpstr>Структура эффективного развития</vt:lpstr>
      <vt:lpstr>Планирование</vt:lpstr>
      <vt:lpstr>Дневник сессий</vt:lpstr>
      <vt:lpstr>Ежемесячные результаты</vt:lpstr>
      <vt:lpstr>Работа над ошибками</vt:lpstr>
      <vt:lpstr>Психологический дневник</vt:lpstr>
      <vt:lpstr>Банкролл-менеджмент</vt:lpstr>
      <vt:lpstr>Цели</vt:lpstr>
      <vt:lpstr>Изученные материалы</vt:lpstr>
      <vt:lpstr>Полезные ссылки</vt:lpstr>
      <vt:lpstr>Математическая шпаргалка</vt:lpstr>
      <vt:lpstr>Пот-оддсы и точка безубыточност</vt:lpstr>
      <vt:lpstr>Частота защиты против 3-бетов</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Korp_1</dc:creator>
  <cp:lastModifiedBy>Korp_1</cp:lastModifiedBy>
  <dcterms:modified xsi:type="dcterms:W3CDTF">2019-02-17T17:37:21Z</dcterms:modified>
</cp:coreProperties>
</file>